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34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35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930" yWindow="300" windowWidth="13665" windowHeight="7950" tabRatio="887" firstSheet="2" activeTab="4"/>
  </bookViews>
  <sheets>
    <sheet name="modList00" sheetId="1" state="veryHidden" r:id="rId1"/>
    <sheet name="modList02" sheetId="2" state="veryHidden" r:id="rId2"/>
    <sheet name="Инструкция" sheetId="3" r:id="rId3"/>
    <sheet name="Лог обновления" sheetId="4" state="veryHidden" r:id="rId4"/>
    <sheet name="Титульный" sheetId="5" r:id="rId5"/>
    <sheet name="Территории" sheetId="6" r:id="rId6"/>
    <sheet name="Перечень тарифов" sheetId="7" r:id="rId7"/>
    <sheet name="Форма 1.0.1 | Т-ТЭ | &gt;=25МВт" sheetId="8" state="veryHidden" r:id="rId8"/>
    <sheet name="Форма 4.2.1 | Т-ТЭ | &gt;=25МВт" sheetId="9" state="veryHidden" r:id="rId9"/>
    <sheet name="Форма 1.0.1 | Т-ТЭ | ТСО" sheetId="10" state="veryHidden" r:id="rId10"/>
    <sheet name="Форма 4.2.1 | Т-ТЭ | ТСО" sheetId="11" state="veryHidden" r:id="rId11"/>
    <sheet name="Форма 1.0.1 | Т-ТЭ | потр" sheetId="12" r:id="rId12"/>
    <sheet name="Форма 4.2.1 | Т-ТЭ | потр" sheetId="13" r:id="rId13"/>
    <sheet name="Форма 1.0.1 | Т-ТЭ | предел" sheetId="14" state="veryHidden" r:id="rId14"/>
    <sheet name="Форма 4.2.1 | Т-ТЭ | предел" sheetId="15" state="veryHidden" r:id="rId15"/>
    <sheet name="Форма 1.0.1 | Т-ТЭ | индикат" sheetId="16" state="veryHidden" r:id="rId16"/>
    <sheet name="Форма 4.2.1 | Т-ТЭ | индикат" sheetId="17" state="veryHidden" r:id="rId17"/>
    <sheet name="Форма 1.0.1 | Резерв мощности" sheetId="18" state="veryHidden" r:id="rId18"/>
    <sheet name="Форма 4.2.1 | Резерв мощности" sheetId="19" state="veryHidden" r:id="rId19"/>
    <sheet name="Форма 1.0.1 | Т-ТН" sheetId="20" state="veryHidden" r:id="rId20"/>
    <sheet name="Форма 4.2.2 | Т-ТН" sheetId="21" state="veryHidden" r:id="rId21"/>
    <sheet name="Форма 1.0.1 | Т-передача ТЭ" sheetId="22" state="veryHidden" r:id="rId22"/>
    <sheet name="Форма 4.2.2 | Т-передача ТЭ" sheetId="23" state="veryHidden" r:id="rId23"/>
    <sheet name="Форма 1.0.1 | Т-передача ТН" sheetId="24" state="veryHidden" r:id="rId24"/>
    <sheet name="Форма 4.2.2 | Т-передача ТН" sheetId="25" state="veryHidden" r:id="rId25"/>
    <sheet name="Форма 1.0.1 | Т-гор.вода" sheetId="26" state="veryHidden" r:id="rId26"/>
    <sheet name="Форма 4.2.3 | Т-гор.вода" sheetId="27" state="veryHidden" r:id="rId27"/>
    <sheet name="Форма 1.0.1 | Т-подкл" sheetId="28" state="veryHidden" r:id="rId28"/>
    <sheet name="Форма 4.2.4 | Т-подкл" sheetId="29" state="veryHidden" r:id="rId29"/>
    <sheet name="Форма 1.0.1 | Т-подкл(инд)" sheetId="30" state="veryHidden" r:id="rId30"/>
    <sheet name="Форма 4.2.5 | Т-подкл(инд)" sheetId="31" state="veryHidden" r:id="rId31"/>
    <sheet name="Форма 1.0.1 | Форма 4.7" sheetId="32" state="veryHidden" r:id="rId32"/>
    <sheet name="Форма 4.7" sheetId="33" state="veryHidden" r:id="rId33"/>
    <sheet name="Форма 4.8" sheetId="34" state="veryHidden" r:id="rId34"/>
    <sheet name="Форма 1.0.2" sheetId="35" state="veryHidden" r:id="rId35"/>
    <sheet name="Сведения об изменении" sheetId="36" state="veryHidden" r:id="rId36"/>
    <sheet name="Форма 1.0.1 | Форма 4.8" sheetId="37" state="veryHidden" r:id="rId37"/>
    <sheet name="Комментарии" sheetId="38" r:id="rId38"/>
    <sheet name="Проверка" sheetId="39" r:id="rId39"/>
    <sheet name="et_union_hor" sheetId="40" state="veryHidden" r:id="rId40"/>
    <sheet name="TEHSHEET" sheetId="41" state="veryHidden" r:id="rId41"/>
    <sheet name="modListTempFilter" sheetId="42" state="veryHidden" r:id="rId42"/>
    <sheet name="modCheckCyan" sheetId="43" state="veryHidden" r:id="rId43"/>
    <sheet name="REESTR_LINK" sheetId="44" state="veryHidden" r:id="rId44"/>
    <sheet name="REESTR_DS" sheetId="45" state="veryHidden" r:id="rId45"/>
    <sheet name="modHTTP" sheetId="46" state="veryHidden" r:id="rId46"/>
    <sheet name="modfrmRezimChoose" sheetId="47" state="veryHidden" r:id="rId47"/>
    <sheet name="modSheetMain" sheetId="48" state="veryHidden" r:id="rId48"/>
    <sheet name="REESTR_VT" sheetId="49" state="veryHidden" r:id="rId49"/>
    <sheet name="REESTR_VED" sheetId="50" state="veryHidden" r:id="rId50"/>
    <sheet name="modfrmReestrObj" sheetId="51" state="veryHidden" r:id="rId51"/>
    <sheet name="AllSheetsInThisWorkbook" sheetId="52" state="veryHidden" r:id="rId52"/>
    <sheet name="et_union_vert" sheetId="53" state="veryHidden" r:id="rId53"/>
    <sheet name="modInstruction" sheetId="54" state="veryHidden" r:id="rId54"/>
    <sheet name="modRegion" sheetId="55" state="veryHidden" r:id="rId55"/>
    <sheet name="modReestr" sheetId="56" state="veryHidden" r:id="rId56"/>
    <sheet name="modfrmReestr" sheetId="57" state="veryHidden" r:id="rId57"/>
    <sheet name="modUpdTemplMain" sheetId="58" state="veryHidden" r:id="rId58"/>
    <sheet name="REESTR_ORG" sheetId="59" state="veryHidden" r:id="rId59"/>
    <sheet name="modClassifierValidate" sheetId="60" state="veryHidden" r:id="rId60"/>
    <sheet name="modProv" sheetId="61" state="veryHidden" r:id="rId61"/>
    <sheet name="modHyp" sheetId="62" state="veryHidden" r:id="rId62"/>
    <sheet name="modServiceModule" sheetId="63" state="veryHidden" r:id="rId63"/>
    <sheet name="modList01" sheetId="64" state="veryHidden" r:id="rId64"/>
    <sheet name="modList03" sheetId="65" state="veryHidden" r:id="rId65"/>
    <sheet name="REESTR_MO_FILTER" sheetId="66" state="veryHidden" r:id="rId66"/>
    <sheet name="REESTR_MO" sheetId="67" state="veryHidden" r:id="rId67"/>
    <sheet name="modInfo" sheetId="68" state="veryHidden" r:id="rId68"/>
    <sheet name="modList05" sheetId="69" state="veryHidden" r:id="rId69"/>
    <sheet name="modList06" sheetId="70" state="veryHidden" r:id="rId70"/>
    <sheet name="modList07" sheetId="71" state="veryHidden" r:id="rId71"/>
    <sheet name="modList11" sheetId="72" state="veryHidden" r:id="rId72"/>
    <sheet name="modList12" sheetId="73" state="veryHidden" r:id="rId73"/>
    <sheet name="modfrmDateChoose" sheetId="74" state="veryHidden" r:id="rId74"/>
    <sheet name="modComm" sheetId="75" state="veryHidden" r:id="rId75"/>
    <sheet name="modThisWorkbook" sheetId="76" state="veryHidden" r:id="rId76"/>
    <sheet name="modfrmReestrMR" sheetId="77" state="veryHidden" r:id="rId77"/>
    <sheet name="modfrmCheckUpdates" sheetId="78" state="veryHidden" r:id="rId78"/>
  </sheets>
  <definedNames>
    <definedName name="_xlnm._FilterDatabase" localSheetId="38" hidden="1">'Проверка'!$B$4:$D$4</definedName>
    <definedName name="activity">'Перечень тарифов'!$F$20:$F$26</definedName>
    <definedName name="add_CS_List05_1">'Форма 1.0.1 | Т-ТЭ | &gt;=25МВт'!$G$17</definedName>
    <definedName name="add_CS_List05_10">'Форма 1.0.1 | Т-подкл'!$G$17</definedName>
    <definedName name="add_CS_List05_2">'Форма 1.0.1 | Т-ТЭ | ТСО'!$G$17</definedName>
    <definedName name="add_CS_List05_3">'Форма 1.0.1 | Т-ТЭ | предел'!$G$17</definedName>
    <definedName name="add_CS_List05_3_i">'Форма 1.0.1 | Т-ТЭ | индикат'!$G$17</definedName>
    <definedName name="add_CS_List05_4">'Форма 1.0.1 | Т-ТН'!$G$17</definedName>
    <definedName name="add_CS_List05_5">'Форма 1.0.1 | Т-гор.вода'!$G$17</definedName>
    <definedName name="add_CS_List05_6">'Форма 1.0.1 | Т-передача ТЭ'!$G$17</definedName>
    <definedName name="add_CS_List05_7">'Форма 1.0.1 | Т-передача ТН'!$G$17</definedName>
    <definedName name="add_CS_List05_8">'Форма 1.0.1 | Резерв мощности'!$G$17</definedName>
    <definedName name="add_CS_List05_9">'Форма 1.0.1 | Т-подкл(инд)'!$G$17</definedName>
    <definedName name="add_CT_1">'Форма 4.2.1 | Т-ТЭ | &gt;=25МВт'!$M$30</definedName>
    <definedName name="add_CT_10">'Форма 4.2.4 | Т-подкл'!$M$29</definedName>
    <definedName name="add_CT_2">'Форма 4.2.1 | Т-ТЭ | ТСО'!$M$30</definedName>
    <definedName name="add_CT_3">'Форма 4.2.1 | Т-ТЭ | предел'!$M$32</definedName>
    <definedName name="add_CT_3_i">'Форма 4.2.1 | Т-ТЭ | индикат'!$M$32</definedName>
    <definedName name="add_CT_4">'Форма 4.2.2 | Т-ТН'!$M$30</definedName>
    <definedName name="add_CT_5">'Форма 4.2.3 | Т-гор.вода'!$M$32</definedName>
    <definedName name="add_CT_6">'Форма 4.2.2 | Т-передача ТЭ'!$M$30</definedName>
    <definedName name="add_CT_7">'Форма 4.2.2 | Т-передача ТН'!$M$30</definedName>
    <definedName name="add_CT_8">'Форма 4.2.1 | Резерв мощности'!$M$30</definedName>
    <definedName name="add_CT_9">'Форма 4.2.5 | Т-подкл(инд)'!$M$27</definedName>
    <definedName name="add_MO_1">'Форма 4.2.1 | Т-ТЭ | &gt;=25МВт'!$M$31</definedName>
    <definedName name="add_MO_10">'Форма 4.2.4 | Т-подкл'!$M$30</definedName>
    <definedName name="add_MO_2">'Форма 4.2.1 | Т-ТЭ | ТСО'!$M$31</definedName>
    <definedName name="add_MO_3">'Форма 4.2.1 | Т-ТЭ | предел'!$M$33</definedName>
    <definedName name="add_MO_3_i">'Форма 4.2.1 | Т-ТЭ | индикат'!$M$33</definedName>
    <definedName name="add_MO_4">'Форма 4.2.2 | Т-ТН'!$M$31</definedName>
    <definedName name="add_MO_5">'Форма 4.2.3 | Т-гор.вода'!$M$33</definedName>
    <definedName name="add_MO_6">'Форма 4.2.2 | Т-передача ТЭ'!$M$31</definedName>
    <definedName name="add_MO_7">'Форма 4.2.2 | Т-передача ТН'!$M$31</definedName>
    <definedName name="add_MO_8">'Форма 4.2.1 | Резерв мощности'!$M$31</definedName>
    <definedName name="add_MO_9">'Форма 4.2.5 | Т-подкл(инд)'!$M$28</definedName>
    <definedName name="add_MO_List05_1">'Форма 1.0.1 | Т-ТЭ | &gt;=25МВт'!$G$14</definedName>
    <definedName name="add_MO_List05_10">'Форма 1.0.1 | Т-подкл'!$G$14</definedName>
    <definedName name="add_MO_List05_2">'Форма 1.0.1 | Т-ТЭ | ТСО'!$G$14</definedName>
    <definedName name="add_MO_List05_3">'Форма 1.0.1 | Т-ТЭ | предел'!$G$14</definedName>
    <definedName name="add_MO_List05_3_i">'Форма 1.0.1 | Т-ТЭ | индикат'!$G$14</definedName>
    <definedName name="add_MO_List05_4">'Форма 1.0.1 | Т-ТН'!$G$14</definedName>
    <definedName name="add_MO_List05_5">'Форма 1.0.1 | Т-гор.вода'!$G$14</definedName>
    <definedName name="add_MO_List05_6">'Форма 1.0.1 | Т-передача ТЭ'!$G$14</definedName>
    <definedName name="add_MO_List05_7">'Форма 1.0.1 | Т-передача ТН'!$G$14</definedName>
    <definedName name="add_MO_List05_8">'Форма 1.0.1 | Резерв мощности'!$G$14</definedName>
    <definedName name="add_MO_List05_9">'Форма 1.0.1 | Т-подкл(инд)'!$G$14</definedName>
    <definedName name="add_MR_List05_1">'Форма 1.0.1 | Т-ТЭ | &gt;=25МВт'!$G$15</definedName>
    <definedName name="add_MR_List05_10">'Форма 1.0.1 | Т-подкл'!$G$15</definedName>
    <definedName name="add_MR_List05_2">'Форма 1.0.1 | Т-ТЭ | ТСО'!$G$15</definedName>
    <definedName name="add_MR_List05_3">'Форма 1.0.1 | Т-ТЭ | предел'!$G$15</definedName>
    <definedName name="add_MR_List05_3_i">'Форма 1.0.1 | Т-ТЭ | индикат'!$G$15</definedName>
    <definedName name="add_MR_List05_4">'Форма 1.0.1 | Т-ТН'!$G$15</definedName>
    <definedName name="add_MR_List05_5">'Форма 1.0.1 | Т-гор.вода'!$G$15</definedName>
    <definedName name="add_MR_List05_6">'Форма 1.0.1 | Т-передача ТЭ'!$G$15</definedName>
    <definedName name="add_MR_List05_7">'Форма 1.0.1 | Т-передача ТН'!$G$15</definedName>
    <definedName name="add_MR_List05_8">'Форма 1.0.1 | Резерв мощности'!$G$15</definedName>
    <definedName name="add_MR_List05_9">'Форма 1.0.1 | Т-подкл(инд)'!$G$15</definedName>
    <definedName name="add_POST_5">'Форма 4.2.3 | Т-гор.вода'!$M$27</definedName>
    <definedName name="add_Rate_1">'Форма 4.2.1 | Т-ТЭ | &gt;=25МВт'!$M$32</definedName>
    <definedName name="add_Rate_10">'Форма 4.2.4 | Т-подкл'!$M$31</definedName>
    <definedName name="add_Rate_2">'Форма 4.2.1 | Т-ТЭ | ТСО'!$M$32</definedName>
    <definedName name="add_Rate_3">'Форма 4.2.1 | Т-ТЭ | предел'!$M$34</definedName>
    <definedName name="add_Rate_3_i">'Форма 4.2.1 | Т-ТЭ | индикат'!$M$34</definedName>
    <definedName name="add_Rate_4">'Форма 4.2.2 | Т-ТН'!$M$32</definedName>
    <definedName name="add_Rate_5">'Форма 4.2.3 | Т-гор.вода'!$M$34</definedName>
    <definedName name="add_Rate_6">'Форма 4.2.2 | Т-передача ТЭ'!$M$32</definedName>
    <definedName name="add_Rate_7">'Форма 4.2.2 | Т-передача ТН'!$M$32</definedName>
    <definedName name="add_Rate_8">'Форма 4.2.1 | Резерв мощности'!$M$32</definedName>
    <definedName name="add_Rate_9">'Форма 4.2.5 | Т-подкл(инд)'!$M$29</definedName>
    <definedName name="add_Scheme_6">'Форма 4.2.2 | Т-передача ТЭ'!$M$28</definedName>
    <definedName name="add_TER_List05_1">'Форма 1.0.1 | Т-ТЭ | &gt;=25МВт'!$G$16</definedName>
    <definedName name="add_TER_List05_10">'Форма 1.0.1 | Т-подкл'!$G$16</definedName>
    <definedName name="add_TER_List05_2">'Форма 1.0.1 | Т-ТЭ | ТСО'!$G$16</definedName>
    <definedName name="add_TER_List05_3">'Форма 1.0.1 | Т-ТЭ | предел'!$G$16</definedName>
    <definedName name="add_TER_List05_3_i">'Форма 1.0.1 | Т-ТЭ | индикат'!$G$16</definedName>
    <definedName name="add_TER_List05_4">'Форма 1.0.1 | Т-ТН'!$G$16</definedName>
    <definedName name="add_TER_List05_5">'Форма 1.0.1 | Т-гор.вода'!$G$16</definedName>
    <definedName name="add_TER_List05_6">'Форма 1.0.1 | Т-передача ТЭ'!$G$16</definedName>
    <definedName name="add_TER_List05_7">'Форма 1.0.1 | Т-передача ТН'!$G$16</definedName>
    <definedName name="add_TER_List05_8">'Форма 1.0.1 | Резерв мощности'!$G$16</definedName>
    <definedName name="add_TER_List05_9">'Форма 1.0.1 | Т-подкл(инд)'!$G$16</definedName>
    <definedName name="add_Warm_1">'Форма 4.2.1 | Т-ТЭ | &gt;=25МВт'!$M$29</definedName>
    <definedName name="add_Warm_10">'Форма 4.2.4 | Т-подкл'!$M$28</definedName>
    <definedName name="add_Warm_2">'Форма 4.2.1 | Т-ТЭ | ТСО'!$M$29</definedName>
    <definedName name="add_Warm_3">'Форма 4.2.1 | Т-ТЭ | предел'!$M$31</definedName>
    <definedName name="add_Warm_3_i">'Форма 4.2.1 | Т-ТЭ | индикат'!$M$31</definedName>
    <definedName name="add_Warm_4">'Форма 4.2.2 | Т-ТН'!$M$29</definedName>
    <definedName name="add_Warm_5">'Форма 4.2.3 | Т-гор.вода'!$M$31</definedName>
    <definedName name="add_Warm_6">'Форма 4.2.2 | Т-передача ТЭ'!$M$29</definedName>
    <definedName name="add_Warm_7">'Форма 4.2.2 | Т-передача ТН'!$M$29</definedName>
    <definedName name="add_Warm_8">'Форма 4.2.1 | Резерв мощности'!$M$29</definedName>
    <definedName name="add_Warm_9">'Форма 4.2.5 | Т-подкл(инд)'!$M$26</definedName>
    <definedName name="anscount" hidden="1">1</definedName>
    <definedName name="checkCell_List01">'Территории'!$D$15:$L$15</definedName>
    <definedName name="checkCell_List02">'Перечень тарифов'!$E$20:$W$26</definedName>
    <definedName name="checkCell_List06_1">'Форма 4.2.1 | Т-ТЭ | &gt;=25МВт'!$M$18:$W$32</definedName>
    <definedName name="checkCell_List06_1_double_date">'Форма 4.2.1 | Т-ТЭ | &gt;=25МВт'!$X$18:$X$32</definedName>
    <definedName name="checkCell_List06_1_unique_t">'Форма 4.2.1 | Т-ТЭ | &gt;=25МВт'!$M$18:$M$32</definedName>
    <definedName name="checkCell_List06_1_unique_t1">'Форма 4.2.1 | Т-ТЭ | &gt;=25МВт'!$Y$18:$Y$32</definedName>
    <definedName name="checkCell_List06_10">'Форма 4.2.4 | Т-подкл'!$M$19:$AG$31</definedName>
    <definedName name="checkCell_List06_10_double_date">'Форма 4.2.4 | Т-подкл'!$AH$19:$AH$31</definedName>
    <definedName name="checkCell_List06_10_plata">'Форма 4.2.4 | Т-подкл'!$Z$15:$AA$31</definedName>
    <definedName name="checkCell_List06_10_unique">'Форма 4.2.4 | Т-подкл'!$AI$19:$AI$31</definedName>
    <definedName name="checkCell_List06_13">'Форма 4.2.1 | Т-ТЭ | потр'!$M$18:$AD$36</definedName>
    <definedName name="checkCell_List06_13_double_date">'Форма 4.2.1 | Т-ТЭ | потр'!$AE$18:$AE$36</definedName>
    <definedName name="checkCell_List06_13_unique_t">'Форма 4.2.1 | Т-ТЭ | потр'!$M$18:$M$36</definedName>
    <definedName name="checkCell_List06_13_unique_t1">'Форма 4.2.1 | Т-ТЭ | потр'!$AF$18:$AF$36</definedName>
    <definedName name="checkCell_List06_2">'Форма 4.2.1 | Т-ТЭ | ТСО'!$M$18:$W$32</definedName>
    <definedName name="checkCell_List06_2_double_date">'Форма 4.2.1 | Т-ТЭ | ТСО'!$X$18:$X$32</definedName>
    <definedName name="checkCell_List06_2_unique_t">'Форма 4.2.1 | Т-ТЭ | ТСО'!$M$18:$M$32</definedName>
    <definedName name="checkCell_List06_2_unique_t1">'Форма 4.2.1 | Т-ТЭ | ТСО'!$Y$18:$Y$32</definedName>
    <definedName name="checkCell_List06_3">'Форма 4.2.1 | Т-ТЭ | предел'!$M$20:$W$34</definedName>
    <definedName name="checkCell_List06_3_double_date">'Форма 4.2.1 | Т-ТЭ | предел'!$X$20:$X$34</definedName>
    <definedName name="checkCell_List06_3_i">'Форма 4.2.1 | Т-ТЭ | индикат'!$M$20:$W$34</definedName>
    <definedName name="checkCell_List06_3_i_double_date">'Форма 4.2.1 | Т-ТЭ | индикат'!$X$20:$X$34</definedName>
    <definedName name="checkCell_List06_3_i_unique_t">'Форма 4.2.1 | Т-ТЭ | индикат'!$M$20:$M$34</definedName>
    <definedName name="checkCell_List06_3_i_unique_t1">'Форма 4.2.1 | Т-ТЭ | индикат'!$Y$20:$Y$34</definedName>
    <definedName name="checkCell_List06_3_unique_t">'Форма 4.2.1 | Т-ТЭ | предел'!$M$20:$M$34</definedName>
    <definedName name="checkCell_List06_3_unique_t1">'Форма 4.2.1 | Т-ТЭ | предел'!$Y$20:$Y$34</definedName>
    <definedName name="checkCell_List06_4">'Форма 4.2.2 | Т-ТН'!$M$18:$W$32</definedName>
    <definedName name="checkCell_List06_4_double_date">'Форма 4.2.2 | Т-ТН'!$X$18:$X$32</definedName>
    <definedName name="checkCell_List06_4_unique_t">'Форма 4.2.2 | Т-ТН'!$M$18:$M$32</definedName>
    <definedName name="checkCell_List06_4_unique_t1">'Форма 4.2.2 | Т-ТН'!$Y$18:$Y$32</definedName>
    <definedName name="checkCell_List06_5">'Форма 4.2.3 | Т-гор.вода'!$M$18:$AB$34</definedName>
    <definedName name="checkCell_List06_5_double_date">'Форма 4.2.3 | Т-гор.вода'!$AC$18:$AC$34</definedName>
    <definedName name="checkCell_List06_5_unique_t">'Форма 4.2.3 | Т-гор.вода'!$M$18:$M$34</definedName>
    <definedName name="checkCell_List06_5_unique_t1">'Форма 4.2.3 | Т-гор.вода'!$AD$18:$AD$34</definedName>
    <definedName name="checkCell_List06_6">'Форма 4.2.2 | Т-передача ТЭ'!$M$18:$W$32</definedName>
    <definedName name="checkCell_List06_6_double_date">'Форма 4.2.2 | Т-передача ТЭ'!$X$18:$X$32</definedName>
    <definedName name="checkCell_List06_6_unique_t">'Форма 4.2.2 | Т-передача ТЭ'!$M$18:$M$32</definedName>
    <definedName name="checkCell_List06_6_unique_t1">'Форма 4.2.2 | Т-передача ТЭ'!$Y$18:$Y$33</definedName>
    <definedName name="checkCell_List06_7">'Форма 4.2.2 | Т-передача ТН'!$M$18:$W$32</definedName>
    <definedName name="checkCell_List06_7_double_date">'Форма 4.2.2 | Т-передача ТН'!$X$18:$X$32</definedName>
    <definedName name="checkCell_List06_7_unique_t">'Форма 4.2.2 | Т-передача ТН'!$M$18:$M$32</definedName>
    <definedName name="checkCell_List06_7_unique_t1">'Форма 4.2.2 | Т-передача ТН'!$Y$18:$Y$32</definedName>
    <definedName name="checkCell_List06_8">'Форма 4.2.1 | Резерв мощности'!$M$18:$W$32</definedName>
    <definedName name="checkCell_List06_8_double_date">'Форма 4.2.1 | Резерв мощности'!$X$18:$X$32</definedName>
    <definedName name="checkCell_List06_8_unique_t">'Форма 4.2.1 | Резерв мощности'!$M$18:$M$32</definedName>
    <definedName name="checkCell_List06_8_unique_t1">'Форма 4.2.1 | Резерв мощности'!$Y$18:$Y$33</definedName>
    <definedName name="checkCell_List06_9">'Форма 4.2.5 | Т-подкл(инд)'!$M$19:$X$29</definedName>
    <definedName name="checkCell_List06_9_double_date">'Форма 4.2.5 | Т-подкл(инд)'!$Y$19:$Y$29</definedName>
    <definedName name="checkCell_List06_9_plata">'Форма 4.2.5 | Т-подкл(инд)'!$Q$15:$R$29</definedName>
    <definedName name="checkCell_List07">'Сведения об изменении'!$D$11:$E$13</definedName>
    <definedName name="checkCell_List11">'Форма 4.7'!$D$10:$G$19</definedName>
    <definedName name="checkCells_List05_1">'Форма 1.0.1 | Т-ТЭ | &gt;=25МВт'!$F$7:$I$17</definedName>
    <definedName name="checkCells_List05_10">'Форма 1.0.1 | Т-подкл'!$F$7:$I$17</definedName>
    <definedName name="checkCells_List05_11">'Форма 1.0.1 | Форма 4.7'!$F$7:$I$13</definedName>
    <definedName name="checkCells_List05_13">'Форма 1.0.1 | Т-ТЭ | потр'!$F$7:$I$13</definedName>
    <definedName name="checkCells_List05_2">'Форма 1.0.1 | Т-ТЭ | ТСО'!$F$7:$I$17</definedName>
    <definedName name="checkCells_List05_3">'Форма 1.0.1 | Т-ТЭ | предел'!$F$7:$I$17</definedName>
    <definedName name="checkCells_List05_3_i">'Форма 1.0.1 | Т-ТЭ | индикат'!$F$7:$I$17</definedName>
    <definedName name="checkCells_List05_4">'Форма 1.0.1 | Т-ТН'!$F$7:$I$17</definedName>
    <definedName name="checkCells_List05_5">'Форма 1.0.1 | Т-гор.вода'!$F$7:$I$17</definedName>
    <definedName name="checkCells_List05_6">'Форма 1.0.1 | Т-передача ТЭ'!$F$7:$I$17</definedName>
    <definedName name="checkCells_List05_7">'Форма 1.0.1 | Т-передача ТН'!$F$7:$I$17</definedName>
    <definedName name="checkCells_List05_8">'Форма 1.0.1 | Резерв мощности'!$F$7:$I$17</definedName>
    <definedName name="checkCells_List05_9">'Форма 1.0.1 | Т-подкл(инд)'!$F$7:$I$17</definedName>
    <definedName name="checkDEfCell_List01">'Территории'!$F$6</definedName>
    <definedName name="chkGetUpdatesValue">'Инструкция'!$AA$100</definedName>
    <definedName name="chkNoUpdatesValue">'Инструкция'!$AA$102</definedName>
    <definedName name="code">'Инструкция'!$B$2</definedName>
    <definedName name="Col_5_2">'Форма 4.2.3 | Т-гор.вода'!$M$13</definedName>
    <definedName name="Component_comp">'Форма 4.2.3 | Т-гор.вода'!$O$24</definedName>
    <definedName name="Component_comp_p">'Форма 4.2.3 | Т-гор.вода'!$O$25</definedName>
    <definedName name="connection_flag">'Титульный'!$F$38</definedName>
    <definedName name="CURRENT_DATE">'TEHSHEET'!$H$29</definedName>
    <definedName name="data_List11">'Форма 4.7'!$F$12:$G$19</definedName>
    <definedName name="DATA_URL">'TEHSHEET'!$H$32</definedName>
    <definedName name="dataType">'Титульный'!$F$14</definedName>
    <definedName name="dateCh">'Титульный'!$F$15</definedName>
    <definedName name="dateChPeriod">'Титульный'!$F$16</definedName>
    <definedName name="datePr">'Титульный'!$F$19</definedName>
    <definedName name="datePr_ch">'Титульный'!$F$24</definedName>
    <definedName name="default_val_1">'Форма 4.2.1 | Резерв мощности'!$O$22</definedName>
    <definedName name="default_val_2">'Форма 4.2.1 | Резерв мощности'!$M$24</definedName>
    <definedName name="default_val_4">'et_union_hor'!$M$168</definedName>
    <definedName name="default_val_5">'Форма 4.2.3 | Т-гор.вода'!$M$24</definedName>
    <definedName name="default_val_6">'et_union_hor'!$M$108</definedName>
    <definedName name="DESCRIPTION_TERRITORY">'REESTR_DS'!$B$2:$B$3</definedName>
    <definedName name="et_add_POST_5">'et_union_hor'!$M$112</definedName>
    <definedName name="et_Comm">'et_union_hor'!$4:$4</definedName>
    <definedName name="et_Component_comp">'et_union_hor'!$O$109</definedName>
    <definedName name="et_Component_comp_p">'et_union_hor'!$O$120</definedName>
    <definedName name="et_DS_range">'et_union_hor'!$Y$207</definedName>
    <definedName name="et_List00_00">'et_union_hor'!$272:$288</definedName>
    <definedName name="et_List00_01">'et_union_hor'!$272:$274</definedName>
    <definedName name="et_List00_02">'et_union_hor'!$276:$278</definedName>
    <definedName name="et_List00_03">'et_union_hor'!$280:$282</definedName>
    <definedName name="et_List00_04">'et_union_hor'!$284:$288</definedName>
    <definedName name="et_List01_0">'et_union_hor'!$297:$298</definedName>
    <definedName name="et_List01_1">'et_union_hor'!$302:$303</definedName>
    <definedName name="et_List01_2">'et_union_hor'!$307:$307</definedName>
    <definedName name="et_List02">'et_union_hor'!$9:$13</definedName>
    <definedName name="et_List02_1">'et_union_hor'!$9:$12</definedName>
    <definedName name="et_List02_1_wd">'et_union_hor'!$15:$18</definedName>
    <definedName name="et_List02_2">'et_union_hor'!$9:$11</definedName>
    <definedName name="et_List02_2_wd">'et_union_hor'!$15:$17</definedName>
    <definedName name="et_List02_3">'et_union_hor'!$9:$10</definedName>
    <definedName name="et_List02_3_wd">'et_union_hor'!$15:$16</definedName>
    <definedName name="et_List02_4">'et_union_hor'!$9:$9</definedName>
    <definedName name="et_List02_4_wd">'et_union_hor'!$15:$15</definedName>
    <definedName name="et_List02_changeColor_1">'et_union_hor'!$J$9:$J$12</definedName>
    <definedName name="et_List02_changeColor_1_wd">'et_union_hor'!$J$15:$J$18</definedName>
    <definedName name="et_List02_changeColor_2">'et_union_hor'!$N$9:$N$11</definedName>
    <definedName name="et_List02_changeColor_2_wd">'et_union_hor'!$N$15:$N$17</definedName>
    <definedName name="et_List02_changeColor_3">'et_union_hor'!$R$9:$R$10</definedName>
    <definedName name="et_List02_changeColor_3_wd">'et_union_hor'!$R$15:$R$16</definedName>
    <definedName name="et_List02_changeColor_4">'et_union_hor'!$V$9</definedName>
    <definedName name="et_List02_changeColor_4_wd">'et_union_hor'!$V$15</definedName>
    <definedName name="et_List02_wd">'et_union_hor'!$15:$19</definedName>
    <definedName name="et_List03">'et_union_hor'!$292:$292</definedName>
    <definedName name="et_List05_1">'et_union_hor'!$342:$342</definedName>
    <definedName name="et_List05_1_FormulaVD">'Форма 1.0.1 | Т-ТЭ | &gt;=25МВт'!$H$9</definedName>
    <definedName name="et_List05_10_FormulaVD">'Форма 1.0.1 | Т-подкл'!$H$9</definedName>
    <definedName name="et_List05_11_FormulaVD">'Форма 1.0.1 | Форма 4.7'!$H$9</definedName>
    <definedName name="et_List05_13_FormulaVD">'Форма 1.0.1 | Т-ТЭ | потр'!$H$9</definedName>
    <definedName name="et_List05_2">'et_union_hor'!$341:$343</definedName>
    <definedName name="et_List05_2_FormulaVD">'Форма 1.0.1 | Т-ТЭ | ТСО'!$H$9</definedName>
    <definedName name="et_List05_3">'et_union_hor'!$339:$344</definedName>
    <definedName name="et_List05_3_FormulaVD">'Форма 1.0.1 | Т-ТЭ | предел'!$H$9</definedName>
    <definedName name="et_List05_3_i_FormulaVD">'Форма 1.0.1 | Т-ТЭ | индикат'!$H$9</definedName>
    <definedName name="et_List05_4">'et_union_hor'!$337:$345</definedName>
    <definedName name="et_List05_4_FormulaVD">'Форма 1.0.1 | Т-ТН'!$H$9</definedName>
    <definedName name="et_List05_5_FormulaVD">'Форма 1.0.1 | Т-гор.вода'!$H$9</definedName>
    <definedName name="et_List05_6_FormulaVD">'Форма 1.0.1 | Т-передача ТЭ'!$H$9</definedName>
    <definedName name="et_List05_7_FormulaVD">'Форма 1.0.1 | Т-передача ТН'!$H$9</definedName>
    <definedName name="et_List05_8_FormulaVD">'Форма 1.0.1 | Резерв мощности'!$H$9</definedName>
    <definedName name="et_List05_9_FormulaVD">'Форма 1.0.1 | Т-подкл(инд)'!$H$9</definedName>
    <definedName name="et_List05_FormulaVD">'et_union_hor'!$H$338</definedName>
    <definedName name="et_List06">'et_union_hor'!$260:$260</definedName>
    <definedName name="et_List06_1">'et_union_hor'!$32:$44</definedName>
    <definedName name="et_List06_1_1">'et_union_hor'!$37:$37</definedName>
    <definedName name="et_List06_1_2">'et_union_hor'!$36:$39</definedName>
    <definedName name="et_List06_1_3">'et_union_hor'!$35:$40</definedName>
    <definedName name="et_List06_1_4">'et_union_hor'!$34:$41</definedName>
    <definedName name="et_List06_1_5">'et_union_hor'!$33:$42</definedName>
    <definedName name="et_List06_1_6">'et_union_hor'!$32:$43</definedName>
    <definedName name="et_List06_1_7">'et_union_hor'!$31:$44</definedName>
    <definedName name="et_List06_1_MC">'et_union_hor'!$M$31:$M$44</definedName>
    <definedName name="et_List06_1_MC2">'et_union_hor'!$M$31:$M$38</definedName>
    <definedName name="et_List06_1_MC3">'et_union_hor'!$O$31:$V$36</definedName>
    <definedName name="et_List06_1_Period">'et_union_hor'!$O$31:$U$45</definedName>
    <definedName name="et_List06_10_1">'et_union_hor'!$197:$200</definedName>
    <definedName name="et_List06_10_1_K">'et_union_hor'!$N$211:$Y$214</definedName>
    <definedName name="et_List06_10_2">'et_union_hor'!$197:$198</definedName>
    <definedName name="et_List06_10_3">'et_union_hor'!$197:$199</definedName>
    <definedName name="et_List06_10_4">'et_union_hor'!$196:$201</definedName>
    <definedName name="et_List06_10_5">'et_union_hor'!$195:$202</definedName>
    <definedName name="et_List06_10_6">'et_union_hor'!$194:$203</definedName>
    <definedName name="et_List06_10_7">'et_union_hor'!$193:$204</definedName>
    <definedName name="et_List06_10_8">'et_union_hor'!$197:$197</definedName>
    <definedName name="et_List06_10_MC">'et_union_hor'!$M$193:$M$204</definedName>
    <definedName name="et_List06_10_MC2">'et_union_hor'!$M$193:$M$197</definedName>
    <definedName name="et_List06_10_MC3">'et_union_hor'!$N$193:$AF$196</definedName>
    <definedName name="et_List06_10_MC4">'et_union_hor'!$Y$197:$AE$198</definedName>
    <definedName name="et_List06_10_Period">'et_union_hor'!$Z$193:$AE$204</definedName>
    <definedName name="et_List06_13">'et_union_hor'!$239:$251</definedName>
    <definedName name="et_List06_13_1">'et_union_hor'!$244:$244</definedName>
    <definedName name="et_List06_13_2">'et_union_hor'!$243:$246</definedName>
    <definedName name="et_List06_13_3">'et_union_hor'!$242:$247</definedName>
    <definedName name="et_List06_13_4">'et_union_hor'!$241:$248</definedName>
    <definedName name="et_List06_13_5">'et_union_hor'!$240:$249</definedName>
    <definedName name="et_List06_13_6">'et_union_hor'!$239:$250</definedName>
    <definedName name="et_List06_13_7">'et_union_hor'!$238:$251</definedName>
    <definedName name="et_List06_13_MC">'et_union_hor'!$M$238:$M$251</definedName>
    <definedName name="et_List06_13_MC2">'et_union_hor'!$M$238:$M$245</definedName>
    <definedName name="et_List06_13_MC3">'et_union_hor'!$O$238:$AC$243</definedName>
    <definedName name="et_List06_13_Period">'et_union_hor'!$O$238:$U$251</definedName>
    <definedName name="et_List06_2">'et_union_hor'!$50:$62</definedName>
    <definedName name="et_List06_2_1">'et_union_hor'!$55:$55</definedName>
    <definedName name="et_List06_2_2">'et_union_hor'!$54:$57</definedName>
    <definedName name="et_List06_2_3">'et_union_hor'!$53:$58</definedName>
    <definedName name="et_List06_2_4">'et_union_hor'!$52:$59</definedName>
    <definedName name="et_List06_2_5">'et_union_hor'!$51:$60</definedName>
    <definedName name="et_List06_2_6">'et_union_hor'!$50:$61</definedName>
    <definedName name="et_List06_2_7">'et_union_hor'!$49:$62</definedName>
    <definedName name="et_List06_2_MC">'et_union_hor'!$M$49:$M$62</definedName>
    <definedName name="et_List06_2_MC2">'et_union_hor'!$M$49:$M$56</definedName>
    <definedName name="et_List06_2_MC3">'et_union_hor'!$O$49:$V$54</definedName>
    <definedName name="et_List06_2_Period">'et_union_hor'!$O$49:$U$62</definedName>
    <definedName name="et_List06_3">'et_union_hor'!$68:$80</definedName>
    <definedName name="et_List06_3_1">'et_union_hor'!$73:$73</definedName>
    <definedName name="et_List06_3_2">'et_union_hor'!$72:$75</definedName>
    <definedName name="et_List06_3_3">'et_union_hor'!$71:$76</definedName>
    <definedName name="et_List06_3_4">'et_union_hor'!$70:$77</definedName>
    <definedName name="et_List06_3_5">'et_union_hor'!$69:$78</definedName>
    <definedName name="et_List06_3_6">'et_union_hor'!$68:$79</definedName>
    <definedName name="et_List06_3_7">'et_union_hor'!$67:$80</definedName>
    <definedName name="et_List06_3_i">'et_union_hor'!$221:$233</definedName>
    <definedName name="et_List06_3_i_1">'et_union_hor'!$226:$226</definedName>
    <definedName name="et_List06_3_i_2">'et_union_hor'!$225:$228</definedName>
    <definedName name="et_List06_3_i_3">'et_union_hor'!$224:$229</definedName>
    <definedName name="et_List06_3_i_4">'et_union_hor'!$223:$230</definedName>
    <definedName name="et_List06_3_i_5">'et_union_hor'!$222:$231</definedName>
    <definedName name="et_List06_3_i_6">'et_union_hor'!$221:$232</definedName>
    <definedName name="et_List06_3_i_7">'et_union_hor'!$220:$233</definedName>
    <definedName name="et_List06_3_i_MC">'et_union_hor'!$M$220:$M$233</definedName>
    <definedName name="et_List06_3_i_MC2">'et_union_hor'!$M$220:$M$227</definedName>
    <definedName name="et_List06_3_i_MC3">'et_union_hor'!$O$220:$V$225</definedName>
    <definedName name="et_List06_3_i_Period">'et_union_hor'!$O$220:$U$233</definedName>
    <definedName name="et_List06_3_MC">'et_union_hor'!$M$67:$M$80</definedName>
    <definedName name="et_List06_3_MC2">'et_union_hor'!$M$67:$M$74</definedName>
    <definedName name="et_List06_3_MC3">'et_union_hor'!$O$67:$V$72</definedName>
    <definedName name="et_List06_3_Period">'et_union_hor'!$O$67:$U$80</definedName>
    <definedName name="et_List06_4">'et_union_hor'!$86:$98</definedName>
    <definedName name="et_List06_4_1">'et_union_hor'!$91:$91</definedName>
    <definedName name="et_List06_4_2">'et_union_hor'!$90:$93</definedName>
    <definedName name="et_List06_4_3">'et_union_hor'!$89:$94</definedName>
    <definedName name="et_List06_4_4">'et_union_hor'!$88:$95</definedName>
    <definedName name="et_List06_4_5">'et_union_hor'!$87:$96</definedName>
    <definedName name="et_List06_4_6">'et_union_hor'!$86:$97</definedName>
    <definedName name="et_List06_4_7">'et_union_hor'!$85:$98</definedName>
    <definedName name="et_List06_4_MC">'et_union_hor'!$M$85:$M$98</definedName>
    <definedName name="et_List06_4_MC2">'et_union_hor'!$M$85:$M$92</definedName>
    <definedName name="et_List06_4_MC3">'et_union_hor'!$O$85:$V$90</definedName>
    <definedName name="et_List06_4_Period">'et_union_hor'!$O$85:$U$98</definedName>
    <definedName name="et_List06_5">'et_union_hor'!$104:$120</definedName>
    <definedName name="et_List06_5_0">'et_union_hor'!$110:$110</definedName>
    <definedName name="et_List06_5_0_first">'et_union_hor'!$120:$120</definedName>
    <definedName name="et_List06_5_1">'et_union_hor'!$109:$112</definedName>
    <definedName name="et_List06_5_1_changeColor">'et_union_hor'!$O$108:$Z$113</definedName>
    <definedName name="et_List06_5_2">'et_union_hor'!$108:$113</definedName>
    <definedName name="et_List06_5_3">'et_union_hor'!$107:$114</definedName>
    <definedName name="et_List06_5_4">'et_union_hor'!$106:$115</definedName>
    <definedName name="et_List06_5_5">'et_union_hor'!$105:$116</definedName>
    <definedName name="et_List06_5_6">'et_union_hor'!$104:$117</definedName>
    <definedName name="et_List06_5_7">'et_union_hor'!$103:$118</definedName>
    <definedName name="et_List06_5_MC">'et_union_hor'!$M$103:$M$118</definedName>
    <definedName name="et_List06_5_MC2">'et_union_hor'!$M$103:$M$111</definedName>
    <definedName name="et_List06_5_MC3">'et_union_hor'!$O$103:$AA$108</definedName>
    <definedName name="et_List06_5_Period">'et_union_hor'!$O$103:$Z$120</definedName>
    <definedName name="et_List06_6">'et_union_hor'!$126:$138</definedName>
    <definedName name="et_List06_6_1">'et_union_hor'!$131:$131</definedName>
    <definedName name="et_List06_6_2">'et_union_hor'!$130:$133</definedName>
    <definedName name="et_List06_6_3">'et_union_hor'!$129:$134</definedName>
    <definedName name="et_List06_6_4">'et_union_hor'!$128:$135</definedName>
    <definedName name="et_List06_6_5">'et_union_hor'!$127:$136</definedName>
    <definedName name="et_List06_6_6">'et_union_hor'!$126:$137</definedName>
    <definedName name="et_List06_6_7">'et_union_hor'!$125:$138</definedName>
    <definedName name="et_List06_6_MC">'et_union_hor'!$M$125:$M$138</definedName>
    <definedName name="et_List06_6_MC2">'et_union_hor'!$M$125:$M$132</definedName>
    <definedName name="et_List06_6_MC3">'et_union_hor'!$O$125:$V$130</definedName>
    <definedName name="et_List06_6_Period">'et_union_hor'!$O$125:$U$138</definedName>
    <definedName name="et_List06_7">'et_union_hor'!$144:$156</definedName>
    <definedName name="et_List06_7_1">'et_union_hor'!$149:$149</definedName>
    <definedName name="et_List06_7_2">'et_union_hor'!$148:$151</definedName>
    <definedName name="et_List06_7_3">'et_union_hor'!$147:$152</definedName>
    <definedName name="et_List06_7_4">'et_union_hor'!$146:$153</definedName>
    <definedName name="et_List06_7_5">'et_union_hor'!$145:$154</definedName>
    <definedName name="et_List06_7_6">'et_union_hor'!$144:$155</definedName>
    <definedName name="et_List06_7_7">'et_union_hor'!$143:$156</definedName>
    <definedName name="et_List06_7_MC">'et_union_hor'!$M$143:$M$156</definedName>
    <definedName name="et_List06_7_MC2">'et_union_hor'!$M$143:$M$150</definedName>
    <definedName name="et_List06_7_MC3">'et_union_hor'!$O$143:$V$148</definedName>
    <definedName name="et_List06_7_Period">'et_union_hor'!$O$143:$U$156</definedName>
    <definedName name="et_List06_8">'et_union_hor'!$162:$174</definedName>
    <definedName name="et_List06_8_1">'et_union_hor'!$167:$167</definedName>
    <definedName name="et_List06_8_2">'et_union_hor'!$166:$169</definedName>
    <definedName name="et_List06_8_3">'et_union_hor'!$165:$170</definedName>
    <definedName name="et_List06_8_4">'et_union_hor'!$164:$171</definedName>
    <definedName name="et_List06_8_5">'et_union_hor'!$163:$172</definedName>
    <definedName name="et_List06_8_6">'et_union_hor'!$162:$173</definedName>
    <definedName name="et_List06_8_7">'et_union_hor'!$161:$174</definedName>
    <definedName name="et_List06_8_MC">'et_union_hor'!$M$161:$M$174</definedName>
    <definedName name="et_List06_8_MC2">'et_union_hor'!$M$161:$M$168</definedName>
    <definedName name="et_List06_8_MC3">'et_union_hor'!$O$161:$V$166</definedName>
    <definedName name="et_List06_8_Period">'et_union_hor'!$O$161:$U$174</definedName>
    <definedName name="et_List06_9">'et_union_hor'!$180:$188</definedName>
    <definedName name="et_List06_9_1">'et_union_hor'!$183:$183</definedName>
    <definedName name="et_List06_9_4">'et_union_hor'!$182:$185</definedName>
    <definedName name="et_List06_9_5">'et_union_hor'!$181:$186</definedName>
    <definedName name="et_List06_9_6">'et_union_hor'!$180:$187</definedName>
    <definedName name="et_List06_9_7">'et_union_hor'!$179:$188</definedName>
    <definedName name="et_List06_9_MC">'et_union_hor'!$M$179:$M$188</definedName>
    <definedName name="et_List06_9_MC2">'et_union_hor'!$M$179:$M$183</definedName>
    <definedName name="et_List06_9_MC3">'et_union_hor'!$O$179:$W$182</definedName>
    <definedName name="et_List06_9_Period">'et_union_hor'!$Q$179:$V$189</definedName>
    <definedName name="et_List07">'et_union_hor'!$256:$256</definedName>
    <definedName name="et_List08">'et_union_hor'!$268:$268</definedName>
    <definedName name="et_List11_1">'et_union_hor'!$312:$312</definedName>
    <definedName name="et_List12_1">'et_union_hor'!$317:$317</definedName>
    <definedName name="et_List12_2">'et_union_hor'!$322:$322</definedName>
    <definedName name="et_List12_3">'et_union_hor'!$327:$327</definedName>
    <definedName name="et_List12_4">'et_union_hor'!$332:$332</definedName>
    <definedName name="et_OneRates_1">'et_union_hor'!$O$37</definedName>
    <definedName name="et_OneRates_13">'et_union_hor'!$O$244</definedName>
    <definedName name="et_OneRates_2">'et_union_hor'!$O$55</definedName>
    <definedName name="et_OneRates_3">'et_union_hor'!$O$73</definedName>
    <definedName name="et_OneRates_3_i">'et_union_hor'!$O$226</definedName>
    <definedName name="et_OneRates_4">'et_union_hor'!$O$91</definedName>
    <definedName name="et_OneRates_5">'et_union_hor'!$Q$109</definedName>
    <definedName name="et_OneRates_5_comp">'et_union_hor'!$P$109</definedName>
    <definedName name="et_OneRates_5_comp_p">'et_union_hor'!$P$120</definedName>
    <definedName name="et_OneRates_5_p">'et_union_hor'!$Q$120</definedName>
    <definedName name="et_OneRates_6">'et_union_hor'!$O$131</definedName>
    <definedName name="et_OneRates_7">'et_union_hor'!$O$149</definedName>
    <definedName name="et_pIns_List06_1_Period">'et_union_hor'!$V$31:$V$45</definedName>
    <definedName name="et_pIns_List06_10_Period">'et_union_hor'!$AF$193:$AF$204</definedName>
    <definedName name="et_pIns_List06_13_Period">'et_union_hor'!$AC$238:$AC$251</definedName>
    <definedName name="et_pIns_List06_2_Period">'et_union_hor'!$V$49:$V$62</definedName>
    <definedName name="et_pIns_List06_3_i_Period">'et_union_hor'!$V$220:$V$233</definedName>
    <definedName name="et_pIns_List06_3_Period">'et_union_hor'!$V$67:$V$80</definedName>
    <definedName name="et_pIns_List06_4_Period">'et_union_hor'!$V$85:$V$98</definedName>
    <definedName name="et_pIns_List06_5_Period">'et_union_hor'!$AA$103:$AA$120</definedName>
    <definedName name="et_pIns_List06_6_Period">'et_union_hor'!$V$125:$V$138</definedName>
    <definedName name="et_pIns_List06_7_Period">'et_union_hor'!$V$143:$V$156</definedName>
    <definedName name="et_pIns_List06_8_Period">'et_union_hor'!$V$161:$V$174</definedName>
    <definedName name="et_pIns_List06_9_Period">'et_union_hor'!$W$179:$W$189</definedName>
    <definedName name="et_TN_range">'et_union_hor'!$Q$207</definedName>
    <definedName name="et_TS_range">'et_union_hor'!$U$207</definedName>
    <definedName name="et_TwoRates_1">'et_union_hor'!$P$37:$Q$37</definedName>
    <definedName name="et_TwoRates_13">'et_union_hor'!$P$244:$Q$244</definedName>
    <definedName name="et_TwoRates_2">'et_union_hor'!$P$55:$Q$55</definedName>
    <definedName name="et_TwoRates_3">'et_union_hor'!$P$73:$Q$73</definedName>
    <definedName name="et_TwoRates_3_i">'et_union_hor'!$P$226:$Q$226</definedName>
    <definedName name="et_TwoRates_4">'et_union_hor'!$P$92:$Q$92</definedName>
    <definedName name="et_TwoRates_5">'et_union_hor'!$R$109:$S$109</definedName>
    <definedName name="et_TwoRates_5_comp">'et_union_hor'!$T$109:$U$109</definedName>
    <definedName name="et_TwoRates_5_comp_p">'et_union_hor'!$T$120:$V$120</definedName>
    <definedName name="et_TwoRates_5_p">'et_union_hor'!$R$120:$S$120</definedName>
    <definedName name="et_TwoRates_6">'et_union_hor'!$P$131:$Q$131</definedName>
    <definedName name="et_TwoRates_7">'et_union_hor'!$P$149:$Q$149</definedName>
    <definedName name="fil">'Титульный'!$F$30</definedName>
    <definedName name="fil_flag">'Титульный'!$F$28</definedName>
    <definedName name="FirstLine">'Инструкция'!$A$6</definedName>
    <definedName name="flag_publication">'Титульный'!$F$9</definedName>
    <definedName name="flagDS">'Форма 4.2.4 | Т-подкл'!$V$18:$V$31</definedName>
    <definedName name="flagIndicat_List06_3">'Форма 4.2.1 | Т-ТЭ | предел'!$O$7</definedName>
    <definedName name="flagMO">'Перечень тарифов'!$K$20:$K$26</definedName>
    <definedName name="flagSource">'Перечень тарифов'!$S$20:$S$26</definedName>
    <definedName name="flagST">'Перечень тарифов'!$O$20:$O$26</definedName>
    <definedName name="flagTN">'Форма 4.2.4 | Т-подкл'!$N$18:$N$31</definedName>
    <definedName name="flagTS">'Форма 4.2.4 | Т-подкл'!$R$18:$R$31</definedName>
    <definedName name="flagTwoTariff">'Перечень тарифов'!$G$20:$G$26</definedName>
    <definedName name="flagUsedTer_List01">'Территории'!$P$11:$P$15</definedName>
    <definedName name="group_rates">'Перечень тарифов'!$E$20:$E$26</definedName>
    <definedName name="header_1">'Форма 4.2.1 | Т-ТЭ | &gt;=25МВт'!$L$5</definedName>
    <definedName name="header_10">'Форма 4.2.4 | Т-подкл'!$L$5</definedName>
    <definedName name="header_2">'Форма 4.2.1 | Т-ТЭ | ТСО'!$L$5</definedName>
    <definedName name="header_3">'Форма 4.2.1 | Т-ТЭ | предел'!$L$5</definedName>
    <definedName name="header_4">'Форма 4.2.2 | Т-ТН'!$L$5</definedName>
    <definedName name="header_5">'Форма 4.2.3 | Т-гор.вода'!$L$5</definedName>
    <definedName name="header_6">'Форма 4.2.2 | Т-передача ТЭ'!$L$5</definedName>
    <definedName name="header_7">'Форма 4.2.2 | Т-передача ТН'!$L$5</definedName>
    <definedName name="header_8">'Форма 4.2.1 | Резерв мощности'!$L$5</definedName>
    <definedName name="header_9">'Форма 4.2.5 | Т-подкл(инд)'!$L$5</definedName>
    <definedName name="id_rates">'Перечень тарифов'!$A$20:$A$26</definedName>
    <definedName name="IDtariff_List05_1">'Форма 1.0.1 | Т-ТЭ | &gt;=25МВт'!$A$1</definedName>
    <definedName name="IDtariff_List05_10">'Форма 1.0.1 | Т-подкл'!$A$1</definedName>
    <definedName name="IDtariff_List05_11">'Форма 1.0.1 | Форма 4.7'!$A$1</definedName>
    <definedName name="IDtariff_List05_13">'Форма 1.0.1 | Т-ТЭ | потр'!$A$1</definedName>
    <definedName name="IDtariff_List05_2">'Форма 1.0.1 | Т-ТЭ | ТСО'!$A$1</definedName>
    <definedName name="IDtariff_List05_3">'Форма 1.0.1 | Т-ТЭ | предел'!$A$1</definedName>
    <definedName name="IDtariff_List05_3_i">'Форма 1.0.1 | Т-ТЭ | индикат'!$A$1</definedName>
    <definedName name="IDtariff_List05_4">'Форма 1.0.1 | Т-ТН'!$A$1</definedName>
    <definedName name="IDtariff_List05_5">'Форма 1.0.1 | Т-гор.вода'!$A$1</definedName>
    <definedName name="IDtariff_List05_6">'Форма 1.0.1 | Т-передача ТЭ'!$A$1</definedName>
    <definedName name="IDtariff_List05_7">'Форма 1.0.1 | Т-передача ТН'!$A$1</definedName>
    <definedName name="IDtariff_List05_8">'Форма 1.0.1 | Резерв мощности'!$A$1</definedName>
    <definedName name="IDtariff_List05_9">'Форма 1.0.1 | Т-подкл(инд)'!$A$1</definedName>
    <definedName name="Info_Diff">'modInfo'!$B$28</definedName>
    <definedName name="Info_Diff1">'modInfo'!$B$30</definedName>
    <definedName name="Info_FilFlag">'modInfo'!$B$1</definedName>
    <definedName name="Info_ForMOInListMO">'modInfo'!$B$18</definedName>
    <definedName name="Info_ForMRInListMO">'modInfo'!$B$17</definedName>
    <definedName name="Info_ForSKIInListMO">'modInfo'!$B$19</definedName>
    <definedName name="Info_ForSKINumberInListMO">'modInfo'!$B$20</definedName>
    <definedName name="Info_NoteStandarts">'modInfo'!$B$22</definedName>
    <definedName name="Info_NoUpdates">'modInfo'!$B$36</definedName>
    <definedName name="Info_PeriodInTitle">'modInfo'!$B$4</definedName>
    <definedName name="Info_PrDiff">'modInfo'!$B$29</definedName>
    <definedName name="Info_PublicationNotDisclosed">'modInfo'!$B$15</definedName>
    <definedName name="Info_PublicationPdf">'modInfo'!$B$14</definedName>
    <definedName name="Info_PublicationWeb">'modInfo'!$B$13</definedName>
    <definedName name="Info_T_Podkl">'modInfo'!$B$24</definedName>
    <definedName name="Info_TarName">'modInfo'!$B$27</definedName>
    <definedName name="Info_TerExcludeHelp_1">'modInfo'!$B$33</definedName>
    <definedName name="Info_TerExcludeHelp_2">'modInfo'!$B$34</definedName>
    <definedName name="Info_TitleFil">'modInfo'!$B$11</definedName>
    <definedName name="Info_TitleFlagCrossSubsidization">'modInfo'!$B$8</definedName>
    <definedName name="Info_TitleFlagIstPubl">'modInfo'!$B$9</definedName>
    <definedName name="Info_TitleFlagTwoPartTariff">'modInfo'!$B$7</definedName>
    <definedName name="Info_TitleGroupRates">'modInfo'!$B$5</definedName>
    <definedName name="Info_TitleKindPublication">'modInfo'!$B$3</definedName>
    <definedName name="Info_TitleKindsOfGoods">'modInfo'!$B$6</definedName>
    <definedName name="Info_TitlePublication">'modInfo'!$B$2</definedName>
    <definedName name="Info_TitleType">'modInfo'!$B$10</definedName>
    <definedName name="inn">'Титульный'!$F$31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'Инструкция'!$70:$80</definedName>
    <definedName name="Instr_7">'Инструкция'!$81:$97</definedName>
    <definedName name="Instr_8">'Инструкция'!$98:$112</definedName>
    <definedName name="instr_hyp1">'Инструкция'!$H$58</definedName>
    <definedName name="instr_hyp2">'Инструкция'!$E$70</definedName>
    <definedName name="instr_hyp3">'Инструкция'!$H$81</definedName>
    <definedName name="isComponent">'Перечень тарифов'!$G$12</definedName>
    <definedName name="isDiff">'Перечень тарифов'!$G$16</definedName>
    <definedName name="isIndicat">'Перечень тарифов'!$G$10</definedName>
    <definedName name="isSellers">'Перечень тарифов'!$G$11</definedName>
    <definedName name="IstPub">'Титульный'!$F$21</definedName>
    <definedName name="IstPub_ch">'Титульный'!$F$26</definedName>
    <definedName name="kind_group_rates">'TEHSHEET'!$X$2:$X$14</definedName>
    <definedName name="kind_group_rates_load">'TEHSHEET'!$AP$2:$AP$12</definedName>
    <definedName name="kind_group_rates_load_ETS">'TEHSHEET'!$AP$2:$AP$11</definedName>
    <definedName name="kind_group_rates_load_filter">'TEHSHEET'!$AQ$2:$AQ$11</definedName>
    <definedName name="kind_group_rates_load_filter_ETS">'TEHSHEET'!$AQ$2:$AQ$11</definedName>
    <definedName name="kind_of_activity">'REESTR_VED'!$B$2:$B$11</definedName>
    <definedName name="kind_of_activity_WARM">'TEHSHEET'!$N$2:$N$8</definedName>
    <definedName name="kind_of_cons">'TEHSHEET'!$R$2:$R$6</definedName>
    <definedName name="kind_of_control_method">'TEHSHEET'!$K$2:$K$5</definedName>
    <definedName name="kind_of_control_method_filter">'TEHSHEET'!$L$2:$L$5</definedName>
    <definedName name="kind_of_data_type">'TEHSHEET'!$P$2:$P$3</definedName>
    <definedName name="kind_of_diameters">'TEHSHEET'!$T$2:$T$6</definedName>
    <definedName name="kind_of_diameters2">'TEHSHEET'!$AU$2:$AU$8</definedName>
    <definedName name="kind_of_diff">'TEHSHEET'!$AS$2:$AS$4</definedName>
    <definedName name="kind_of_forms">'TEHSHEET'!$AZ$2:$AZ$9</definedName>
    <definedName name="kind_of_fuel">'TEHSHEET'!$AK$2:$AK$9</definedName>
    <definedName name="kind_of_heat_transfer">'TEHSHEET'!$O$2:$O$12</definedName>
    <definedName name="kind_of_heat_transfer2">'TEHSHEET'!$AH$2:$AH$7</definedName>
    <definedName name="kind_of_heat_transfer3">'TEHSHEET'!$AI$2:$AI$3</definedName>
    <definedName name="kind_of_load">'TEHSHEET'!$U$2:$U$7</definedName>
    <definedName name="kind_of_load2">'TEHSHEET'!$U$2:$U$4</definedName>
    <definedName name="kind_of_load3">'TEHSHEET'!$AF$2:$AF$5</definedName>
    <definedName name="kind_of_load4">'TEHSHEET'!$U$2:$U$5</definedName>
    <definedName name="kind_of_nameforms">'TEHSHEET'!$BA$2:$BA$9</definedName>
    <definedName name="kind_of_NDS">'TEHSHEET'!$H$2:$H$4</definedName>
    <definedName name="kind_of_NDS_tariff">'TEHSHEET'!$H$7:$H$8</definedName>
    <definedName name="kind_of_NDS_tariff_people">'TEHSHEET'!$H$13:$H$14</definedName>
    <definedName name="kind_of_nets">'TEHSHEET'!$S$2:$S$4</definedName>
    <definedName name="kind_of_org_type">'TEHSHEET'!$BC$2:$BC$5</definedName>
    <definedName name="kind_of_publication">'TEHSHEET'!$G$2:$G$3</definedName>
    <definedName name="kind_of_scheme_in">'TEHSHEET'!$Q$2:$Q$5</definedName>
    <definedName name="kind_of_scheme_in2">'TEHSHEET'!$Q$3:$Q$5</definedName>
    <definedName name="kind_of_tariff_unit">'TEHSHEET'!$J$7:$J$8</definedName>
    <definedName name="kind_of_unit">'TEHSHEET'!$J$2:$J$4</definedName>
    <definedName name="kind_of_zak">'TEHSHEET'!$AM$2:$AM$7</definedName>
    <definedName name="kpp">'Титульный'!$F$32</definedName>
    <definedName name="LINK_RANGE">'REESTR_LINK'!$B$2:$B$3</definedName>
    <definedName name="List_H">'TEHSHEET'!$AW$2:$AW$25</definedName>
    <definedName name="List_M">'TEHSHEET'!$AX$2:$AX$61</definedName>
    <definedName name="LIST_MR_MO_OKTMO">'REESTR_MO'!$A$2:$D$381</definedName>
    <definedName name="List01_CheckC">'Территории'!$D$11:$L$15</definedName>
    <definedName name="List01_NameCol">'Территории'!$K$1:$M$1</definedName>
    <definedName name="List01_REESTR_MO">'Территории'!$H$11:$L$15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4.2.1 | Т-ТЭ | &gt;=25МВт'!$11:$11</definedName>
    <definedName name="List06_1_MC">'Форма 4.2.1 | Т-ТЭ | &gt;=25МВт'!$O$18:$O$32</definedName>
    <definedName name="List06_1_MC2">'Форма 4.2.1 | Т-ТЭ | &gt;=25МВт'!$V$18:$V$32</definedName>
    <definedName name="List06_1_note">'Форма 4.2.1 | Т-ТЭ | &gt;=25МВт'!$W$18:$W$32</definedName>
    <definedName name="List06_1_Period">'Форма 4.2.1 | Т-ТЭ | &gt;=25МВт'!$O$18:$U$32</definedName>
    <definedName name="List06_10_DP">'Форма 4.2.4 | Т-подкл'!$12:$12</definedName>
    <definedName name="List06_10_MC2">'Форма 4.2.4 | Т-подкл'!$AF$19:$AF$31</definedName>
    <definedName name="List06_10_note">'Форма 4.2.4 | Т-подкл'!$AG$19:$AG$31</definedName>
    <definedName name="List06_10_Period">'Форма 4.2.4 | Т-подкл'!$Z$19:$AE$31</definedName>
    <definedName name="List06_10_pl">'Форма 4.2.4 | Т-подкл'!$11:$11</definedName>
    <definedName name="List06_10_region">'Форма 4.2.4 | Т-подкл'!$N$23:$Y$25</definedName>
    <definedName name="List06_13_DP">'Форма 4.2.1 | Т-ТЭ | потр'!$11:$11</definedName>
    <definedName name="List06_13_MC">'Форма 4.2.1 | Т-ТЭ | потр'!$O$18:$O$36</definedName>
    <definedName name="List06_13_MC2">'Форма 4.2.1 | Т-ТЭ | потр'!$AC$18:$AC$36</definedName>
    <definedName name="List06_13_note">'Форма 4.2.1 | Т-ТЭ | потр'!$AD$18:$AD$36</definedName>
    <definedName name="List06_13_Period">'Форма 4.2.1 | Т-ТЭ | потр'!$O$18:$U$36</definedName>
    <definedName name="List06_2_DP">'Форма 4.2.1 | Т-ТЭ | ТСО'!$11:$11</definedName>
    <definedName name="List06_2_MC">'Форма 4.2.1 | Т-ТЭ | ТСО'!$O$18:$O$32</definedName>
    <definedName name="List06_2_MC2">'Форма 4.2.1 | Т-ТЭ | ТСО'!$V$18:$V$32</definedName>
    <definedName name="List06_2_note">'Форма 4.2.1 | Т-ТЭ | ТСО'!$W$18:$W$32</definedName>
    <definedName name="List06_2_Period">'Форма 4.2.1 | Т-ТЭ | ТСО'!$O$18:$U$32</definedName>
    <definedName name="List06_3_DP">'Форма 4.2.1 | Т-ТЭ | предел'!$13:$13</definedName>
    <definedName name="List06_3_i_DP">'Форма 4.2.1 | Т-ТЭ | индикат'!$13:$13</definedName>
    <definedName name="List06_3_i_GroundMaterials">'Форма 4.2.1 | Т-ТЭ | индикат'!$O$7</definedName>
    <definedName name="List06_3_i_MC">'Форма 4.2.1 | Т-ТЭ | индикат'!$O$20:$O$34</definedName>
    <definedName name="List06_3_i_MC2">'Форма 4.2.1 | Т-ТЭ | индикат'!$V$20:$V$34</definedName>
    <definedName name="List06_3_i_note">'Форма 4.2.1 | Т-ТЭ | индикат'!$W$20:$W$34</definedName>
    <definedName name="List06_3_i_Period">'Форма 4.2.1 | Т-ТЭ | индикат'!$O$20:$U$34</definedName>
    <definedName name="List06_3_MC">'Форма 4.2.1 | Т-ТЭ | предел'!$O$20:$O$34</definedName>
    <definedName name="List06_3_MC2">'Форма 4.2.1 | Т-ТЭ | предел'!$V$20:$V$34</definedName>
    <definedName name="List06_3_note">'Форма 4.2.1 | Т-ТЭ | предел'!$W$20:$W$34</definedName>
    <definedName name="List06_3_Period">'Форма 4.2.1 | Т-ТЭ | предел'!$O$20:$U$34</definedName>
    <definedName name="List06_4_DP">'Форма 4.2.2 | Т-ТН'!$11:$11</definedName>
    <definedName name="List06_4_MC2">'Форма 4.2.2 | Т-ТН'!$V$18:$V$32</definedName>
    <definedName name="List06_4_note">'Форма 4.2.2 | Т-ТН'!$W$18:$W$32</definedName>
    <definedName name="List06_4_Period">'Форма 4.2.2 | Т-ТН'!$O$18:$U$32</definedName>
    <definedName name="List06_5_0">'Форма 4.2.3 | Т-гор.вода'!$25:$25</definedName>
    <definedName name="List06_5_DP">'Форма 4.2.3 | Т-гор.вода'!$11:$11</definedName>
    <definedName name="List06_5_MC">'Форма 4.2.3 | Т-гор.вода'!$O$18:$O$34</definedName>
    <definedName name="List06_5_MC2">'Форма 4.2.3 | Т-гор.вода'!$AA$18:$AA$34</definedName>
    <definedName name="List06_5_note">'Форма 4.2.3 | Т-гор.вода'!$AB$18:$AB$34</definedName>
    <definedName name="List06_5_Period">'Форма 4.2.3 | Т-гор.вода'!$O$18:$Z$34</definedName>
    <definedName name="List06_6_DP">'Форма 4.2.2 | Т-передача ТЭ'!$11:$11</definedName>
    <definedName name="List06_6_MC">'Форма 4.2.2 | Т-передача ТЭ'!$O$18:$O$32</definedName>
    <definedName name="List06_6_MC2">'Форма 4.2.2 | Т-передача ТЭ'!$V$18:$V$32</definedName>
    <definedName name="List06_6_note">'Форма 4.2.2 | Т-передача ТЭ'!$W$18:$W$32</definedName>
    <definedName name="List06_6_Period">'Форма 4.2.2 | Т-передача ТЭ'!$O$18:$U$32</definedName>
    <definedName name="List06_7_DP">'Форма 4.2.2 | Т-передача ТН'!$11:$11</definedName>
    <definedName name="List06_7_MC">'Форма 4.2.2 | Т-передача ТН'!$O$18:$O$32</definedName>
    <definedName name="List06_7_MC2">'Форма 4.2.2 | Т-передача ТН'!$V$18:$V$32</definedName>
    <definedName name="List06_7_note">'Форма 4.2.2 | Т-передача ТН'!$W$18:$W$32</definedName>
    <definedName name="List06_7_Period">'Форма 4.2.2 | Т-передача ТН'!$O$18:$U$32</definedName>
    <definedName name="List06_8_DP">'Форма 4.2.1 | Резерв мощности'!$11:$11</definedName>
    <definedName name="List06_8_MC">'Форма 4.2.1 | Резерв мощности'!$O$18:$O$32</definedName>
    <definedName name="List06_8_MC2">'Форма 4.2.1 | Резерв мощности'!$V$18:$V$32</definedName>
    <definedName name="List06_8_note">'Форма 4.2.1 | Резерв мощности'!$W$18:$W$32</definedName>
    <definedName name="List06_8_Period">'Форма 4.2.1 | Резерв мощности'!$O$18:$U$32</definedName>
    <definedName name="List06_9_DP">'Форма 4.2.5 | Т-подкл(инд)'!$12:$12</definedName>
    <definedName name="List06_9_MC">'Форма 4.2.5 | Т-подкл(инд)'!$O$19:$O$29</definedName>
    <definedName name="List06_9_MC2">'Форма 4.2.5 | Т-подкл(инд)'!$W$19:$W$29</definedName>
    <definedName name="List06_9_note">'Форма 4.2.5 | Т-подкл(инд)'!$X$19:$X$29</definedName>
    <definedName name="List06_9_Period">'Форма 4.2.5 | Т-подкл(инд)'!$Q$19:$V$29</definedName>
    <definedName name="List06_9_pl">'Форма 4.2.5 | Т-подкл(инд)'!$11:$11</definedName>
    <definedName name="List11_GroundMaterials_1">'Форма 4.7'!$F$12:$F$19</definedName>
    <definedName name="List11_note">'Форма 4.7'!$G$10:$G$19</definedName>
    <definedName name="List12_Date">'Форма 4.8'!$G$11</definedName>
    <definedName name="List12_GroundMaterials_1">'Форма 4.8'!$H$11:$H$32</definedName>
    <definedName name="List12_note">'Форма 4.8'!$I$10:$I$32</definedName>
    <definedName name="ListForms">'modSheetMain'!$A:$A</definedName>
    <definedName name="logical">'TEHSHEET'!$D$2:$D$3</definedName>
    <definedName name="mo_List01">'Территории'!$K$11:$K$15</definedName>
    <definedName name="MODesc">'Перечень тарифов'!$N$20:$N$26</definedName>
    <definedName name="MONTH">'TEHSHEET'!$E$2:$E$13</definedName>
    <definedName name="mr_List01">'Территории'!$H$11:$H$15</definedName>
    <definedName name="mrCopy_List01">'Территории'!$M$11:$M$15</definedName>
    <definedName name="mrmoCopy_List01">'Территории'!$R$11:$R$15</definedName>
    <definedName name="nalog">'Титульный'!$F$36</definedName>
    <definedName name="name_rates">'Перечень тарифов'!$J$20:$J$26</definedName>
    <definedName name="name_rates_4">'TEHSHEET'!$AA$2:$AA$3</definedName>
    <definedName name="name_rates_4_filter">'TEHSHEET'!$AB$2:$AB$3</definedName>
    <definedName name="name_rates_8">'TEHSHEET'!$AC$2:$AC$4</definedName>
    <definedName name="name_rates_8_filter">'TEHSHEET'!$AD$2:$AD$4</definedName>
    <definedName name="nameApr">'Перечень тарифов'!$G$7</definedName>
    <definedName name="NameOrPr">'Титульный'!$F$18</definedName>
    <definedName name="NameOrPr_ch">'Титульный'!$F$23</definedName>
    <definedName name="numberPr">'Титульный'!$F$20</definedName>
    <definedName name="numberPr_ch">'Титульный'!$F$25</definedName>
    <definedName name="OneRates_1">'Форма 4.2.1 | Т-ТЭ | &gt;=25МВт'!$O$24</definedName>
    <definedName name="OneRates_13">'Форма 4.2.1 | Т-ТЭ | потр'!$O$24</definedName>
    <definedName name="OneRates_2">'Форма 4.2.1 | Т-ТЭ | ТСО'!$O$24</definedName>
    <definedName name="OneRates_3">'Форма 4.2.1 | Т-ТЭ | предел'!$O$26</definedName>
    <definedName name="OneRates_3_i">'Форма 4.2.1 | Т-ТЭ | индикат'!$O$26</definedName>
    <definedName name="OneRates_4">'Форма 4.2.2 | Т-ТН'!$O$24</definedName>
    <definedName name="OneRates_5">'Форма 4.2.3 | Т-гор.вода'!$Q$24</definedName>
    <definedName name="OneRates_5_comp">'Форма 4.2.3 | Т-гор.вода'!$P$24</definedName>
    <definedName name="OneRates_5_comp_p">'Форма 4.2.3 | Т-гор.вода'!$P$25</definedName>
    <definedName name="OneRates_5_p">'Форма 4.2.3 | Т-гор.вода'!$Q$25</definedName>
    <definedName name="OneRates_6">'Форма 4.2.2 | Т-передача ТЭ'!$O$24</definedName>
    <definedName name="OneRates_7">'Форма 4.2.2 | Т-передача ТН'!$O$24</definedName>
    <definedName name="org">'Титульный'!$F$29</definedName>
    <definedName name="Org_Address">'Титульный'!$F$40:$F$40</definedName>
    <definedName name="ORG_END_DATE">'TEHSHEET'!$F$29</definedName>
    <definedName name="Org_main">'Титульный'!$F$41</definedName>
    <definedName name="ORG_START_DATE">'TEHSHEET'!$E$29</definedName>
    <definedName name="otv_lico_name">'Титульный'!$F$43:$F$46</definedName>
    <definedName name="pCng_List11_1">'Форма 4.7'!$E$12:$E$13</definedName>
    <definedName name="pCng_List11_2">'Форма 4.7'!$E$15:$E$16</definedName>
    <definedName name="pCng_List11_3">'Форма 4.7'!$E$18:$E$19</definedName>
    <definedName name="pCng_List12_1">'Форма 4.8'!$E$15:$E$16</definedName>
    <definedName name="pCng_List12_2">'Форма 4.8'!$E$18:$E$19</definedName>
    <definedName name="pCng_List12_6">'Форма 4.8'!$E$31:$E$32</definedName>
    <definedName name="pDbl_List12_5">'Форма 4.8'!$G$28:$G$29</definedName>
    <definedName name="pDbl_List12_5_copy">'Форма 4.8'!$L$28:$L$29</definedName>
    <definedName name="pDbl_List12_5_copy2">'Форма 4.8'!$K$28:$K$29</definedName>
    <definedName name="pDel_Comm">'Комментарии'!$C$11:$C$12</definedName>
    <definedName name="pDel_List01_0">'Территории'!$C$11:$C$15</definedName>
    <definedName name="pDel_List01_1">'Территории'!$F$11:$F$15</definedName>
    <definedName name="pDel_List01_2">'Территории'!$I$11:$I$15</definedName>
    <definedName name="pDel_List02">'Перечень тарифов'!$C$20:$C$26</definedName>
    <definedName name="pDel_List02_1">'Перечень тарифов'!$H$20:$H$26</definedName>
    <definedName name="pDel_List02_2">'Перечень тарифов'!$L$20:$L$26</definedName>
    <definedName name="pDel_List02_3">'Перечень тарифов'!$P$20:$P$26</definedName>
    <definedName name="pDel_List02_4">'Перечень тарифов'!$T$20:$T$26</definedName>
    <definedName name="pDel_List03">'Форма 1.0.2'!$C$12:$C$13</definedName>
    <definedName name="pDel_List06_1_1">'Форма 4.2.1 | Т-ТЭ | &gt;=25МВт'!$K$18:$K$32</definedName>
    <definedName name="pDel_List06_1_2">'Форма 4.2.1 | Т-ТЭ | &gt;=25МВт'!$J$18:$J$32</definedName>
    <definedName name="pDel_List06_1_3">'Форма 4.2.1 | Т-ТЭ | &gt;=25МВт'!$I$18:$I$32</definedName>
    <definedName name="pDel_List06_10_4">'Форма 4.2.4 | Т-подкл'!$N$19:$AF$31,'Форма 4.2.4 | Т-подкл'!$N$19:$AF$31,'Форма 4.2.4 | Т-подкл'!$N$19:$AF$31</definedName>
    <definedName name="pDel_List06_10_5">'Форма 4.2.4 | Т-подкл'!$K$19:$K$31</definedName>
    <definedName name="pDel_List06_13_1">'Форма 4.2.1 | Т-ТЭ | потр'!$K$18:$K$36</definedName>
    <definedName name="pDel_List06_13_2">'Форма 4.2.1 | Т-ТЭ | потр'!$J$18:$J$36</definedName>
    <definedName name="pDel_List06_13_3">'Форма 4.2.1 | Т-ТЭ | потр'!$I$18:$I$36</definedName>
    <definedName name="pDel_List06_2_1">'Форма 4.2.1 | Т-ТЭ | ТСО'!$K$18:$K$32</definedName>
    <definedName name="pDel_List06_2_2">'Форма 4.2.1 | Т-ТЭ | ТСО'!$J$18:$J$32</definedName>
    <definedName name="pDel_List06_2_3">'Форма 4.2.1 | Т-ТЭ | ТСО'!$I$18:$I$32</definedName>
    <definedName name="pDel_List06_3_1">'Форма 4.2.1 | Т-ТЭ | предел'!$K$20:$K$34</definedName>
    <definedName name="pDel_List06_3_2">'Форма 4.2.1 | Т-ТЭ | предел'!$J$20:$J$34</definedName>
    <definedName name="pDel_List06_3_3">'Форма 4.2.1 | Т-ТЭ | предел'!$I$20:$I$34</definedName>
    <definedName name="pDel_List06_3_i_1">'Форма 4.2.1 | Т-ТЭ | индикат'!$K$20:$K$34</definedName>
    <definedName name="pDel_List06_3_i_2">'Форма 4.2.1 | Т-ТЭ | индикат'!$J$20:$J$34</definedName>
    <definedName name="pDel_List06_3_i_3">'Форма 4.2.1 | Т-ТЭ | индикат'!$I$20:$I$34</definedName>
    <definedName name="pDel_List06_4_1">'Форма 4.2.2 | Т-ТН'!$K$18:$K$32</definedName>
    <definedName name="pDel_List06_4_2">'Форма 4.2.2 | Т-ТН'!$J$18:$J$32</definedName>
    <definedName name="pDel_List06_4_3">'Форма 4.2.2 | Т-ТН'!$I$18:$I$32</definedName>
    <definedName name="pDel_List06_5_1">'Форма 4.2.3 | Т-гор.вода'!$K$18:$K$34</definedName>
    <definedName name="pDel_List06_5_2">'Форма 4.2.3 | Т-гор.вода'!$J$18:$J$34</definedName>
    <definedName name="pDel_List06_5_3">'Форма 4.2.3 | Т-гор.вода'!$I$18:$I$34</definedName>
    <definedName name="pDel_List06_6_1">'Форма 4.2.2 | Т-передача ТЭ'!$K$18:$K$32</definedName>
    <definedName name="pDel_List06_6_2">'Форма 4.2.2 | Т-передача ТЭ'!$J$18:$J$32</definedName>
    <definedName name="pDel_List06_6_3">'Форма 4.2.2 | Т-передача ТЭ'!$I$18:$I$32</definedName>
    <definedName name="pDel_List06_7_1">'Форма 4.2.2 | Т-передача ТН'!$K$18:$K$32</definedName>
    <definedName name="pDel_List06_7_2">'Форма 4.2.2 | Т-передача ТН'!$J$18:$J$32</definedName>
    <definedName name="pDel_List06_7_3">'Форма 4.2.2 | Т-передача ТН'!$I$18:$I$32</definedName>
    <definedName name="pDel_List06_8_1">'Форма 4.2.1 | Резерв мощности'!$K$18:$K$32</definedName>
    <definedName name="pDel_List06_8_2">'Форма 4.2.1 | Резерв мощности'!$J$18:$J$32</definedName>
    <definedName name="pDel_List06_8_3">'Форма 4.2.1 | Резерв мощности'!$I$18:$I$32</definedName>
    <definedName name="pDel_List06_9_5">'Форма 4.2.5 | Т-подкл(инд)'!$K$19:$K$29</definedName>
    <definedName name="pDel_List07">'Сведения об изменении'!$C$11:$C$13</definedName>
    <definedName name="pDel_List11_1">'Форма 4.7'!$C$12:$C$13</definedName>
    <definedName name="pDel_List11_2">'Форма 4.7'!$C$15:$C$16</definedName>
    <definedName name="pDel_List11_3">'Форма 4.7'!$C$18:$C$19</definedName>
    <definedName name="pDel_List12_1">'Форма 4.8'!$C$15:$C$16</definedName>
    <definedName name="pDel_List12_2">'Форма 4.8'!$C$18:$C$19</definedName>
    <definedName name="pDel_List12_3">'Форма 4.8'!$C$22:$C$23</definedName>
    <definedName name="pDel_List12_4">'Форма 4.8'!$C$25:$C$26</definedName>
    <definedName name="pDel_List12_5">'Форма 4.8'!$C$28:$C$29</definedName>
    <definedName name="pDel_List12_6">'Форма 4.8'!$C$31:$C$32</definedName>
    <definedName name="periodEnd">'Титульный'!$F$12</definedName>
    <definedName name="periodStart">'Титульный'!$F$11</definedName>
    <definedName name="pIns_Comm">'Комментарии'!$E$12</definedName>
    <definedName name="pIns_List01_0">'Территории'!$E$15</definedName>
    <definedName name="pIns_List02">'Перечень тарифов'!$E$26</definedName>
    <definedName name="pIns_List03">'Форма 1.0.2'!$E$13</definedName>
    <definedName name="pIns_List06_1_Period">'Форма 4.2.1 | Т-ТЭ | &gt;=25МВт'!$V$14:$V$32</definedName>
    <definedName name="pIns_List06_10_Period">'Форма 4.2.4 | Т-подкл'!$AF$15:$AF$31</definedName>
    <definedName name="pIns_List06_13_Period">'Форма 4.2.1 | Т-ТЭ | потр'!$AC$13:$AC$36</definedName>
    <definedName name="pIns_List06_2_Period">'Форма 4.2.1 | Т-ТЭ | ТСО'!$V$13:$V$32</definedName>
    <definedName name="pIns_List06_3_i_Period">'Форма 4.2.1 | Т-ТЭ | индикат'!$V$16:$V$34</definedName>
    <definedName name="pIns_List06_3_Period">'Форма 4.2.1 | Т-ТЭ | предел'!$V$16:$V$34</definedName>
    <definedName name="pIns_List06_4_Period">'Форма 4.2.2 | Т-ТН'!$V$18:$V$32</definedName>
    <definedName name="pIns_List06_5_Period">'Форма 4.2.3 | Т-гор.вода'!$AA$14:$AA$34</definedName>
    <definedName name="pIns_List06_6_Period">'Форма 4.2.2 | Т-передача ТЭ'!$V$14:$V$32</definedName>
    <definedName name="pIns_List06_7_Period">'Форма 4.2.2 | Т-передача ТН'!$V$14:$V$32</definedName>
    <definedName name="pIns_List06_8_Period">'Форма 4.2.1 | Резерв мощности'!$V$14:$V$32</definedName>
    <definedName name="pIns_List06_9_Period">'Форма 4.2.5 | Т-подкл(инд)'!$W$15:$W$29</definedName>
    <definedName name="pIns_List07">'Сведения об изменении'!$E$13</definedName>
    <definedName name="pIns_List11_1">'Форма 4.7'!$E$13</definedName>
    <definedName name="pIns_List11_2">'Форма 4.7'!$E$16</definedName>
    <definedName name="pIns_List11_3">'Форма 4.7'!$E$19</definedName>
    <definedName name="pIns_List12_1">'Форма 4.8'!$E$16</definedName>
    <definedName name="pIns_List12_2">'Форма 4.8'!$E$19</definedName>
    <definedName name="pIns_List12_3">'Форма 4.8'!$E$23</definedName>
    <definedName name="pIns_List12_4">'Форма 4.8'!$E$26</definedName>
    <definedName name="pIns_List12_5">'Форма 4.8'!$E$29</definedName>
    <definedName name="pIns_List12_6">'Форма 4.8'!$E$32</definedName>
    <definedName name="pr_List06_1">'Форма 4.2.1 | Т-ТЭ | &gt;=25МВт'!$O$7:$T$10</definedName>
    <definedName name="pr_List06_10">'Форма 4.2.4 | Т-подкл'!$N$7:$T$10</definedName>
    <definedName name="pr_List06_13">'Форма 4.2.1 | Т-ТЭ | потр'!$O$7:$T$10</definedName>
    <definedName name="pr_List06_2">'Форма 4.2.1 | Т-ТЭ | ТСО'!$O$7:$T$10</definedName>
    <definedName name="pr_List06_3">'Форма 4.2.1 | Т-ТЭ | предел'!$O$9:$T$12</definedName>
    <definedName name="pr_List06_3_i">'Форма 4.2.1 | Т-ТЭ | индикат'!$O$9:$T$12</definedName>
    <definedName name="pr_List06_4">'Форма 4.2.2 | Т-ТН'!$O$7:$T$10</definedName>
    <definedName name="pr_List06_5">'Форма 4.2.3 | Т-гор.вода'!$O$7:$T$10</definedName>
    <definedName name="pr_List06_6">'Форма 4.2.2 | Т-передача ТЭ'!$O$7:$T$10</definedName>
    <definedName name="pr_List06_7">'Форма 4.2.2 | Т-передача ТН'!$O$7:$T$10</definedName>
    <definedName name="pr_List06_8">'Форма 4.2.1 | Резерв мощности'!$O$7:$T$10</definedName>
    <definedName name="pr_List06_9">'Форма 4.2.5 | Т-подкл(инд)'!$O$7:$T$10</definedName>
    <definedName name="pVDel_List06_1">'Форма 4.2.1 | Т-ТЭ | &gt;=25МВт'!$12:$12</definedName>
    <definedName name="pVDel_List06_10">'Форма 4.2.4 | Т-подкл'!$13:$13</definedName>
    <definedName name="pVDel_List06_13">'Форма 4.2.1 | Т-ТЭ | потр'!$12:$12</definedName>
    <definedName name="pVDel_List06_2">'Форма 4.2.1 | Т-ТЭ | ТСО'!$12:$12</definedName>
    <definedName name="pVDel_List06_3">'Форма 4.2.1 | Т-ТЭ | предел'!$14:$14</definedName>
    <definedName name="pVDel_List06_3_i">'Форма 4.2.1 | Т-ТЭ | индикат'!$14:$14</definedName>
    <definedName name="pVDel_List06_4">'Форма 4.2.2 | Т-ТН'!$12:$12</definedName>
    <definedName name="pVDel_List06_5">'Форма 4.2.3 | Т-гор.вода'!$12:$12</definedName>
    <definedName name="pVDel_List06_6">'Форма 4.2.2 | Т-передача ТЭ'!$12:$12</definedName>
    <definedName name="pVDel_List06_7">'Форма 4.2.2 | Т-передача ТН'!$12:$12</definedName>
    <definedName name="pVDel_List06_8">'Форма 4.2.1 | Резерв мощности'!$12:$12</definedName>
    <definedName name="pVDel_List06_9">'Форма 4.2.5 | Т-подкл(инд)'!$13:$13</definedName>
    <definedName name="QUARTER">'TEHSHEET'!$F$2:$F$5</definedName>
    <definedName name="REESTR_LINK_RANGE">'REESTR_LINK'!$A$2:$C$3</definedName>
    <definedName name="REESTR_ORG_RANGE">'REESTR_ORG'!$A$2:$J$539</definedName>
    <definedName name="REESTR_VED_RANGE">'REESTR_VED'!$A$2:$B$11</definedName>
    <definedName name="REESTR_VT_RANGE">'REESTR_VT'!$A$2:$B$12</definedName>
    <definedName name="REGION">'TEHSHEET'!$A$2:$A$87</definedName>
    <definedName name="region_name">'Титульный'!$F$7</definedName>
    <definedName name="RegulatoryPeriod">'Титульный'!$F$11:$F$12</definedName>
    <definedName name="SAPBEXrevision" hidden="1">1</definedName>
    <definedName name="SAPBEXsysID" hidden="1">"BW2"</definedName>
    <definedName name="SAPBEXwbID" hidden="1">"479GSPMTNK9HM4ZSIVE5K2SH6"</definedName>
    <definedName name="shema_podkl_2">'Форма 4.2.1 | Т-ТЭ | ТСО'!$O$22</definedName>
    <definedName name="shema_podkl_3">'Форма 4.2.1 | Т-ТЭ | предел'!$O$24</definedName>
    <definedName name="shema_podkl_3_i">'Форма 4.2.1 | Т-ТЭ | индикат'!$O$24</definedName>
    <definedName name="SKI_number">'TEHSHEET'!$I$2:$I$21</definedName>
    <definedName name="tariffDesc">'Перечень тарифов'!$R$20:$R$26</definedName>
    <definedName name="TECH_ORG_ID">'Титульный'!$F$1</definedName>
    <definedName name="ter_List01">'Территории'!$E$11:$E$15</definedName>
    <definedName name="terCopy_List01">'Территории'!$Q$11:$Q$15</definedName>
    <definedName name="TitlePr_ch">'Титульный'!$F$22</definedName>
    <definedName name="TwoRates_1">'Форма 4.2.1 | Т-ТЭ | &gt;=25МВт'!$P$24:$Q$24</definedName>
    <definedName name="TwoRates_13">'Форма 4.2.1 | Т-ТЭ | потр'!$P$24:$Q$24</definedName>
    <definedName name="TwoRates_2">'Форма 4.2.1 | Т-ТЭ | ТСО'!$P$24:$Q$24</definedName>
    <definedName name="TwoRates_3">'Форма 4.2.1 | Т-ТЭ | предел'!$P$26:$Q$26</definedName>
    <definedName name="TwoRates_3_i">'Форма 4.2.1 | Т-ТЭ | индикат'!$P$26:$Q$26</definedName>
    <definedName name="TwoRates_5">'Форма 4.2.3 | Т-гор.вода'!$R$24:$S$24</definedName>
    <definedName name="TwoRates_5_comp">'Форма 4.2.3 | Т-гор.вода'!$T$24:$U$24</definedName>
    <definedName name="TwoRates_5_comp_p">'Форма 4.2.3 | Т-гор.вода'!$T$25:$U$25</definedName>
    <definedName name="TwoRates_5_p">'Форма 4.2.3 | Т-гор.вода'!$R$25:$S$25</definedName>
    <definedName name="TwoRates_6">'Форма 4.2.2 | Т-передача ТЭ'!$P$24:$Q$24</definedName>
    <definedName name="TwoRates_7">'Форма 4.2.2 | Т-передача ТН'!$P$24:$Q$24</definedName>
    <definedName name="type_org">'Титульный'!$F$34</definedName>
    <definedName name="UpdStatus">'Инструкция'!$AA$1</definedName>
    <definedName name="VDET_END_DATE">'TEHSHEET'!$F$32</definedName>
    <definedName name="VDET_START_DATE">'TEHSHEET'!$E$32</definedName>
    <definedName name="version">'Инструкция'!$B$3</definedName>
    <definedName name="vid_teplnos_1">'Форма 4.2.1 | Т-ТЭ | &gt;=25МВт'!$M$24</definedName>
    <definedName name="vid_teplnos_10">'et_union_hor'!$M$149</definedName>
    <definedName name="vid_teplnos_11">'Форма 4.2.2 | Т-ТН'!$M$24</definedName>
    <definedName name="vid_teplnos_12">'et_union_hor'!$M$92</definedName>
    <definedName name="vid_teplnos_2">'Форма 4.2.1 | Т-ТЭ | ТСО'!$M$24</definedName>
    <definedName name="vid_teplnos_3">'Форма 4.2.1 | Т-ТЭ | предел'!$M$26</definedName>
    <definedName name="vid_teplnos_4">'Форма 4.2.2 | Т-передача ТЭ'!$M$24</definedName>
    <definedName name="vid_teplnos_5">'Форма 4.2.2 | Т-передача ТН'!$M$24</definedName>
    <definedName name="vid_teplnos_6">'et_union_hor'!$M$37</definedName>
    <definedName name="vid_teplnos_7">'et_union_hor'!$M$54</definedName>
    <definedName name="vid_teplnos_8">'et_union_hor'!$M$72</definedName>
    <definedName name="vid_teplnos_9">'et_union_hor'!$M$132</definedName>
    <definedName name="VidTopl">'Перечень тарифов'!$G$13</definedName>
    <definedName name="VidTopl_1">'Форма 4.2.1 | Т-ТЭ | &gt;=25МВт'!$M$7</definedName>
    <definedName name="VidTopl_2">'Форма 4.2.1 | Т-ТЭ | ТСО'!$M$8</definedName>
    <definedName name="VidTopl_3">'Форма 4.2.1 | Т-ТЭ | предел'!$M$10</definedName>
    <definedName name="warmNote">'Перечень тарифов'!$W$20:$W$26</definedName>
    <definedName name="warmSource">'Перечень тарифов'!$V$20:$V$26</definedName>
    <definedName name="year_list">'TEHSHEET'!$C$2:$C$6</definedName>
    <definedName name="year_list1">'TEHSHEET'!$B$2:$B$27</definedName>
  </definedNames>
  <calcPr fullCalcOnLoad="1"/>
</workbook>
</file>

<file path=xl/sharedStrings.xml><?xml version="1.0" encoding="utf-8"?>
<sst xmlns="http://schemas.openxmlformats.org/spreadsheetml/2006/main" count="7231" uniqueCount="3300">
  <si>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</si>
  <si>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</si>
  <si>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</si>
  <si>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</si>
  <si>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</si>
  <si>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</si>
  <si>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</si>
  <si>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</si>
  <si>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</si>
  <si>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</si>
  <si>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</si>
  <si>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</si>
  <si>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</si>
  <si>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</si>
  <si>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</si>
  <si>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</si>
  <si>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</si>
  <si>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</si>
  <si>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</si>
  <si>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</si>
  <si>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</si>
  <si>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</si>
  <si>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</si>
  <si>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</si>
  <si>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</si>
  <si>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</si>
  <si>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</si>
  <si>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</si>
  <si>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</si>
  <si>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</si>
  <si>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</si>
  <si>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</si>
  <si>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</si>
  <si>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</si>
  <si>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</si>
  <si>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</si>
  <si>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</si>
  <si>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</si>
  <si>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</si>
  <si>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</si>
  <si>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</si>
  <si>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</si>
  <si>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</si>
  <si>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</si>
  <si>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</si>
  <si>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</si>
  <si>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</si>
  <si>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</si>
  <si>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</si>
  <si>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</si>
  <si>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</si>
  <si>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</si>
  <si>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</si>
  <si>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</si>
  <si>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</si>
  <si>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</si>
  <si>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</si>
  <si>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</si>
  <si>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</si>
  <si>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</si>
  <si>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</si>
  <si>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</si>
  <si>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</si>
  <si>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</si>
  <si>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</si>
  <si>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</si>
  <si>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</si>
  <si>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</si>
  <si>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</si>
  <si>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</si>
  <si>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</si>
  <si>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</si>
  <si>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</si>
  <si>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</si>
  <si>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</si>
  <si>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</si>
  <si>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</si>
  <si>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</si>
  <si>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</si>
  <si>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</si>
  <si>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</si>
  <si>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</si>
  <si>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</si>
  <si>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</si>
  <si>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</si>
  <si>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</si>
  <si>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</si>
  <si>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</si>
  <si>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</si>
  <si>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</si>
  <si>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</si>
  <si>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</si>
  <si>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</si>
  <si>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</si>
  <si>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</si>
  <si>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</si>
  <si>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</si>
  <si>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</si>
  <si>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</si>
  <si>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</si>
  <si>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</si>
  <si>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</si>
  <si>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</si>
  <si>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</si>
  <si>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</si>
  <si>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</si>
  <si>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</si>
  <si>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</si>
  <si>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</si>
  <si>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</si>
  <si>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</si>
  <si>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</si>
  <si>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</si>
  <si>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</si>
  <si>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</si>
  <si>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</si>
  <si>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</si>
  <si>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</si>
  <si>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</si>
  <si>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</si>
  <si>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</si>
  <si>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</si>
  <si>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</si>
  <si>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</si>
  <si>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</si>
  <si>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</si>
  <si>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</si>
  <si>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</si>
  <si>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</si>
  <si>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</si>
  <si>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</si>
  <si>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</si>
  <si>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</si>
  <si>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</si>
  <si>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</si>
  <si>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</si>
  <si>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</si>
  <si>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</si>
  <si>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</si>
  <si>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</si>
  <si>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</si>
  <si>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</si>
  <si>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</si>
  <si>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</si>
  <si>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</si>
  <si>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</si>
  <si>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</si>
  <si>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</si>
  <si>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</si>
  <si>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</si>
  <si>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</si>
  <si>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</si>
  <si>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</si>
  <si>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</si>
  <si>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</si>
  <si>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</si>
  <si>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</si>
  <si>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</si>
  <si>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</si>
  <si>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</si>
  <si>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</si>
  <si>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</si>
  <si>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</si>
  <si>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</si>
  <si>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</si>
  <si>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</si>
  <si>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</si>
  <si>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</si>
  <si>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</si>
  <si>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</si>
  <si>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</si>
  <si>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</si>
  <si>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</si>
  <si>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</si>
  <si>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</si>
  <si>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</si>
  <si>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</si>
  <si>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</si>
  <si>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</si>
  <si>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</si>
  <si>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</si>
  <si>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</si>
  <si>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</si>
  <si>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</si>
  <si>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</si>
  <si>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</si>
  <si>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</si>
  <si>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</si>
  <si>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</si>
  <si>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</si>
  <si>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</si>
  <si>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</si>
  <si>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</si>
  <si>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</si>
  <si>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</si>
  <si>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</si>
  <si>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</si>
  <si>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</si>
  <si>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</si>
  <si>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</si>
  <si>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</si>
  <si>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</si>
  <si>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</si>
  <si>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</si>
  <si>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</si>
  <si>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</si>
  <si>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</si>
  <si>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</si>
  <si>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</si>
  <si>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</si>
  <si>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</si>
  <si>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</si>
  <si>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</si>
  <si>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</si>
  <si>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</si>
  <si>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</si>
  <si>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</si>
  <si>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</si>
  <si>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</si>
  <si>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</si>
  <si>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</si>
  <si>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</si>
  <si>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</si>
  <si>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</si>
  <si>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</si>
  <si>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</si>
  <si>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</si>
  <si>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</si>
  <si>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</si>
  <si>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</si>
  <si>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</si>
  <si>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</si>
  <si>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</si>
  <si>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</si>
  <si>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</si>
  <si>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</si>
  <si>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</si>
  <si>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</si>
  <si>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</si>
  <si>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</si>
  <si>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</si>
  <si>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</si>
  <si>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</si>
  <si>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</si>
  <si>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</si>
  <si>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</si>
  <si>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</si>
  <si>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</si>
  <si>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</si>
  <si>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</si>
  <si>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</si>
  <si>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</si>
  <si>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</si>
  <si>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</si>
  <si>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</si>
  <si>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</si>
  <si>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</si>
  <si>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</si>
  <si>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</si>
  <si>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</si>
  <si>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</si>
  <si>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</si>
  <si>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</si>
  <si>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</si>
  <si>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</si>
  <si>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</si>
  <si>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</si>
  <si>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</si>
  <si>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</si>
  <si>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</si>
  <si>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</si>
  <si>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</si>
  <si>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</si>
  <si>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</si>
  <si>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</si>
  <si>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</si>
  <si>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</si>
  <si>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</si>
  <si>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</si>
  <si>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</si>
  <si>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</si>
  <si>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</si>
  <si>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</si>
  <si>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</si>
  <si>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</si>
  <si>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</si>
  <si>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</si>
  <si>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</si>
  <si>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</si>
  <si>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</si>
  <si>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</si>
  <si>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</si>
  <si>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</si>
  <si>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</si>
  <si>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</si>
  <si>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</si>
  <si>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</si>
  <si>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</si>
  <si>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</si>
  <si>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</si>
  <si>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</si>
  <si>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</si>
  <si>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</si>
  <si>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</si>
  <si>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</si>
  <si>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</si>
  <si>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</si>
  <si>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</si>
  <si>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</si>
  <si>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</si>
  <si>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</si>
  <si>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</si>
  <si>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</si>
  <si>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</si>
  <si>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</si>
  <si>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</si>
  <si>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</si>
  <si>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</si>
  <si>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</si>
  <si>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</si>
  <si>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</si>
  <si>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</si>
  <si>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</si>
  <si>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</si>
  <si>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</si>
  <si>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</si>
  <si>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</si>
  <si>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</si>
  <si>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</si>
  <si>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</si>
  <si>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</si>
  <si>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</si>
  <si>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</si>
  <si>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</si>
  <si>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</si>
  <si>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</si>
  <si>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</si>
  <si>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</si>
  <si>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</si>
  <si>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</si>
  <si>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</si>
  <si>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</si>
  <si>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</si>
  <si>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</si>
  <si>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</si>
  <si>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</si>
  <si>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</si>
  <si>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</si>
  <si>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</si>
  <si>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</si>
  <si>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</si>
  <si>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</si>
  <si>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</si>
  <si>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</si>
  <si>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</si>
  <si>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</si>
  <si>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</si>
  <si>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</si>
  <si>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</si>
  <si>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</si>
  <si>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</si>
  <si>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</si>
  <si>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</si>
  <si>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</si>
  <si>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</si>
  <si>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</si>
  <si>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</si>
  <si>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</si>
  <si>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Отборный пар, 2,5-7 кг/см2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</si>
  <si>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</si>
  <si>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</si>
  <si>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</si>
  <si>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</si>
  <si>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</si>
  <si>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</si>
  <si>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</si>
  <si>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</si>
  <si>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</si>
  <si>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</si>
  <si>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</si>
  <si>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</si>
  <si>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</si>
  <si>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</si>
  <si>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</si>
  <si>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</si>
  <si>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</si>
  <si>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</si>
  <si>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</si>
  <si>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</si>
  <si>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</si>
  <si>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</si>
  <si>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</si>
  <si>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</si>
  <si>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</si>
  <si>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</si>
  <si>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</si>
  <si>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</si>
  <si>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</si>
  <si>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</si>
  <si>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</si>
  <si>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</si>
  <si>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</si>
  <si>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</si>
  <si>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</si>
  <si>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</si>
  <si>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</si>
  <si>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</si>
  <si>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</si>
  <si>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</si>
  <si>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</si>
  <si>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</si>
  <si>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</si>
  <si>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</si>
  <si>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</si>
  <si>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</si>
  <si>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</si>
  <si>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</si>
  <si>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</si>
  <si>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</si>
  <si>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</si>
  <si>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</si>
  <si>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</si>
  <si>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</si>
  <si>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</si>
  <si>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</si>
  <si>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</si>
  <si>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</si>
  <si>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</si>
  <si>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</si>
  <si>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</si>
  <si>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</si>
  <si>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</si>
  <si>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</si>
  <si>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</si>
  <si>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</si>
  <si>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</si>
  <si>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</si>
  <si>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</si>
  <si>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</si>
  <si>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</si>
  <si>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</si>
  <si>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</si>
  <si>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</si>
  <si>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</si>
  <si>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</si>
  <si>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</si>
  <si>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</si>
  <si>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</si>
  <si>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</si>
  <si>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</si>
  <si>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</si>
  <si>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</si>
  <si>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</si>
  <si>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</si>
  <si>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</si>
  <si>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</si>
  <si>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</si>
  <si>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</si>
  <si>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</si>
  <si>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</si>
  <si>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</si>
  <si>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</si>
  <si>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</si>
  <si>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</si>
  <si>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</si>
  <si>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</si>
  <si>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</si>
  <si>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</si>
  <si>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</si>
  <si>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</si>
  <si>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</si>
  <si>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</si>
  <si>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</si>
  <si>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</si>
  <si>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</si>
  <si>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</si>
  <si>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</si>
  <si>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</si>
  <si>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</si>
  <si>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</si>
  <si>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</si>
  <si>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</si>
  <si>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</si>
  <si>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</si>
  <si>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</si>
  <si>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</si>
  <si>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</si>
  <si>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</si>
  <si>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</si>
  <si>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</si>
  <si>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</si>
  <si>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</si>
  <si>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</si>
  <si>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</si>
  <si>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</si>
  <si>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</si>
  <si>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</si>
  <si>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</si>
  <si>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</si>
  <si>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</si>
  <si>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</si>
  <si>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</si>
  <si>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</si>
  <si>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</si>
  <si>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</si>
  <si>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</si>
  <si>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</si>
  <si>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</si>
  <si>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</si>
  <si>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</si>
  <si>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</si>
  <si>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</si>
  <si>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</si>
  <si>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</si>
  <si>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</si>
  <si>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</si>
  <si>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</si>
  <si>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</si>
  <si>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</si>
  <si>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</si>
  <si>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</si>
  <si>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</si>
  <si>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</si>
  <si>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</si>
  <si>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</si>
  <si>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</si>
  <si>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</si>
  <si>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</si>
  <si>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</si>
  <si>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</si>
  <si>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</si>
  <si>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</si>
  <si>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</si>
  <si>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</si>
  <si>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</si>
  <si>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</si>
  <si>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</si>
  <si>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</si>
  <si>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</si>
  <si>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</si>
  <si>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</si>
  <si>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</si>
  <si>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</si>
  <si>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</si>
  <si>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</si>
  <si>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</si>
  <si>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</si>
  <si>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</si>
  <si>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</si>
  <si>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</si>
  <si>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</si>
  <si>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</si>
  <si>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</si>
  <si>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</si>
  <si>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</si>
  <si>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</si>
  <si>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</si>
  <si>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</si>
  <si>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</si>
  <si>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</si>
  <si>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</si>
  <si>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</si>
  <si>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</si>
  <si>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</si>
  <si>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</si>
  <si>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</si>
  <si>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</si>
  <si>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</si>
  <si>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</si>
  <si>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</si>
  <si>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</si>
  <si>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</si>
  <si>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</si>
  <si>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</si>
  <si>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</si>
  <si>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</si>
  <si>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</si>
  <si>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</si>
  <si>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</si>
  <si>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</si>
  <si>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</si>
  <si>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</si>
  <si>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</si>
  <si>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</si>
  <si>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</si>
  <si>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</si>
  <si>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</si>
  <si>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</si>
  <si>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</si>
  <si>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</si>
  <si>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</si>
  <si>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</si>
  <si>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</si>
  <si>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</si>
  <si>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</si>
  <si>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</si>
  <si>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</si>
  <si>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</si>
  <si>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</si>
  <si>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</si>
  <si>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Дата периода регулирования, с которой вводятся изменения в тарифы</t>
  </si>
  <si>
    <t>List05_5</t>
  </si>
  <si>
    <t>List06_5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</si>
  <si>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</si>
  <si>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</si>
  <si>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</si>
  <si>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</si>
  <si>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</si>
  <si>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</si>
  <si>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</si>
  <si>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Номер принятия решения об изменении тарифов</t>
  </si>
  <si>
    <t>Дата принятия решения об изменении тарифов</t>
  </si>
  <si>
    <t>Наименование органа регулирования, принявшего решение об изменении тарифов</t>
  </si>
  <si>
    <t>Тарифы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более,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(минимальным и (или) максимальным) уровнями указанных тарифов</t>
  </si>
  <si>
    <t>Тарифы на теплоноситель, поставляемый теплоснабжающими организациями потребителям, другим теплоснабжающим организациям</t>
  </si>
  <si>
    <t>Тарифы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</si>
  <si>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Тарифы на услуги по передаче тепловой энергии</t>
  </si>
  <si>
    <t>Тарифы на услуги по передаче теплоносителя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</si>
  <si>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</si>
  <si>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к системе теплоснабжения (индивидуальная)</t>
  </si>
  <si>
    <t>Плата за подключение к системе теплоснабжения</t>
  </si>
  <si>
    <t>Одноставочный компонент на тепловую энергию, руб/Гкал</t>
  </si>
  <si>
    <t>Одноставочный тариф, руб./куб.м</t>
  </si>
  <si>
    <t>ставка за потребление горячей воды, руб./куб.м</t>
  </si>
  <si>
    <t>ставка за содержание системы ГВС, тыс.руб./куб.м/ч/мес</t>
  </si>
  <si>
    <t>ставка за тепловую энергию в компоненте на тепловую энергию, руб/Гкал</t>
  </si>
  <si>
    <t>ставка за содержание тепловой мощности в компоненте на тепловую энергию, тыс. руб./Гкал/ч в мес.</t>
  </si>
  <si>
    <t>Заявитель</t>
  </si>
  <si>
    <t>Наименование объекта, адрес</t>
  </si>
  <si>
    <t>Подключаемая тепловая нагрузка, Гкал/ч</t>
  </si>
  <si>
    <t>Тип прокладки тепловых сетей</t>
  </si>
  <si>
    <t>Диаметр тепловых сетей</t>
  </si>
  <si>
    <r>
      <t>Форма 4.2.1 Информация о величинах тарифов на тепловую энергию, поддержанию резервной тепловой мощности</t>
    </r>
    <r>
      <rPr>
        <vertAlign val="superscript"/>
        <sz val="10"/>
        <rFont val="Tahoma"/>
        <family val="2"/>
      </rPr>
      <t>1</t>
    </r>
  </si>
  <si>
    <t xml:space="preserve">Для каждого вида тарифа в сфере теплоснабжения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предельном уровне цены на тепловую энергию (мощность), поставляемую потребителям, об индикативном предельном уровне цены на тепловую энергию (мощность) единой теплоснабжающей организации. В этом случае дополнительно раскрывается информация о графике поэтапного равномерного доведения предельного уровня цены на тепловую энергию (мощность) (при наличии).
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от 27.07.2010 № 190-ФЗ «О теплоснабжении» (Собрание законодательства Российской Федерации, 2010, № 31, ст. 4159; 2011, № 23, ст. 3263; 2012, № 53, ст. 7616; 2013, № 19, ст. 2330; 2014, № 30, ст. 4218; № 49, ст. 6913; 2015, № 48, ст. 6723; 2017, № 31, ст. 4828; 2018, № 31, ст. 4861) (далее – Федеральный закон № 190-ФЗ), теплоснабжающей организации, теплосетевой организации в ценовых зонах теплоснабжения.
</t>
  </si>
  <si>
    <t>Указывается наименование системы теплоснабжения при наличии дифференциации тарифа по системам теплоснабжения.
В случае дифференциации тарифов по системам теплоснабжения информация по ним указывается в отдельных строках.</t>
  </si>
  <si>
    <t>Указывается наименование источника тепловой энергии
В случае дифференциации тарифов по источникам тепловой энергии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</si>
  <si>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
• Организации-перепродавцы;
• Бюджетные организации;
• Население;
• Прочие;
• Без дифференциации.
В случае дифференциации тарифов группам потребителей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</si>
  <si>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
• организации-перепродавцы;
• бюджетные организации;
• население;
• прочие;
• без дифференциации.
В случае дифференциации тарифов группам потребителей информация по ним указывается в отдельных строках.</t>
  </si>
  <si>
    <t>Форма 4.2.1 Информация о величинах тарифов на тепловую энергию, поддержанию резервной тепловой мощности</t>
  </si>
  <si>
    <t>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
Значение выбирается из перечня:
• без дифференциации;
• к коллектору источника тепловой энергии;
• к тепловой сети без дополнительного преобразования на тепловых пунктах, эксплуатируемых теплоснабжающей организацией;
• к тепловой сети после тепловых пунктов (на тепловых пунктах), эксплуатируемых теплоснабжающей организацией.
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строках.</t>
  </si>
  <si>
    <t>Параметр дифференциации тарифа</t>
  </si>
  <si>
    <t>Ставка за содержание тепловой мощности, тыс. руб./Гкал/ч/мес.</t>
  </si>
  <si>
    <t>Период действия тарифа</t>
  </si>
  <si>
    <t>вода</t>
  </si>
  <si>
    <t>пар</t>
  </si>
  <si>
    <t>отборный пар, 1.2-2.5 кг/см2</t>
  </si>
  <si>
    <t>отборный пар, 2.5-7 кг/см2</t>
  </si>
  <si>
    <t>отборный пар, 7-13 кг/см2</t>
  </si>
  <si>
    <t>отборный пар, &gt; 13 кг/см2</t>
  </si>
  <si>
    <t>острый и редуцированный пар</t>
  </si>
  <si>
    <t>горячая вода в системе централизованного теплоснабжения на отопление</t>
  </si>
  <si>
    <t>горячая вода в системе централизованного теплоснабжения на горячее водоснабжение</t>
  </si>
  <si>
    <t>прочее</t>
  </si>
  <si>
    <t>Информация о величинах тарифов на тепловую энергию, поддержанию резервной тепловой мощности</t>
  </si>
  <si>
    <t>Форма 4.2.1</t>
  </si>
  <si>
    <t>Период действия</t>
  </si>
  <si>
    <t>В колонке «Параметр дифференциации тарифов» указывается вид теплоносителя.
Значение выбирается из перечня:
• вода;
• пар;
• отборный пар, 1.2-2.5 кг/см2;
• отборный пар, 2.5-7 кг/см2;
• отборный пар, 7-13 кг/см2;
• отборный пар, &gt; 13 кг/см2;
• острый и редуцированный пар;
• горячая вода в системе централизованного теплоснабжения на отопление;
• горячая вода в системе централизованного теплоснабжения на горячее водоснабжение;
• прочее.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тарифов по периодам действия тарифа информация по ним указывается в отдельных колонках.
В случае дифференциации тарифов по видам теплоносителя информация по ним указывается в отдельных строках.</t>
  </si>
  <si>
    <t>В колонке «Параметр дифференциации тарифов» указывается вид теплоносителя.
Значение выбирается из перечня:
• вода;
• пар;
• отборный пар, 1.2-2.5 кг/см2;
• отборный пар, 2.5-7 кг/см2;
• отборный пар, 7-13 кг/см2;
• отборный пар, &gt; 13 кг/см2;
• острый и редуцированный пар;
• горячая вода в системе централизованного теплоснабжения на отопление;
• горячая вода в системе централизованного теплоснабжения на горячее водоснабжение;
• прочее.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Информация в колонке «Ставка за содержание тепловой мощности, тыс. руб./Гкал/ч/мес.» указывается только для тарифа по поддержанию резервной мощности. 
В случае дифференциации тарифов по периодам действия тарифа информация по ним указывается в отдельных колонках.
В случае дифференциации тарифов по видам теплоносителя информация по ним указывается в отдельных строках.</t>
  </si>
  <si>
    <r>
      <t>Форма 4.2.2 Информация о величинах тарифов на теплоноситель, передачу тепловой энергии, теплоносителя</t>
    </r>
    <r>
      <rPr>
        <vertAlign val="superscript"/>
        <sz val="10"/>
        <rFont val="Tahoma"/>
        <family val="2"/>
      </rPr>
      <t>1</t>
    </r>
  </si>
  <si>
    <t>Указывается наименование тарифа в случае нескольких тарифов.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</si>
  <si>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вид теплоносителя.
Значение выбирается из перечня:
• вода;
• пар;
• отборный пар, 1.2-2.5 кг/см2;
• отборный пар, 2.5-7 кг/см2;
• отборный пар, 7-13 кг/см2;
• отборный пар, &gt; 13 кг/см2;
• острый и редуцированный пар;
• горячая вода в системе централизованного теплоснабжения на отопление;
• горячая вода в системе централизованного теплоснабжения на горячее водоснабжение;
• прочее.
При утверждении двухставочного тарифа тариф колонка «Одноставочный тариф» не заполняется.
При подаче утверждении одноставочного тарифа колонки в блоке «Двухставочный тариф» не заполняются.
Информация в колонке «Двухставочный тариф» не указывается для тарифа на теплоноситель.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тарифов по видам теплоносителя информация по ним указывается в отдельных строках.</t>
  </si>
  <si>
    <t>Для каждого вида тарифа в сфере теплоснабжения форма заполняется отдельно. При размещении информации по данной форме дополнительно указывается дата подачи заявления об утверждении тарифа и его номер.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тарифах на теплоноситель в виде воды, поставляемый единой теплоснабжающей организацией потребителям и теплоснабжающими организациями другим теплоснабжающим организациям с использованием открытых систем теплоснабжения (горячего водоснабжения), за исключением случая, предусмотренного пунктом 6 части 1 статьи 23.4 Федерального закона № 190-ФЗ.
По данной форме раскрывается в том числе информация о тарифах на теплоноситель в виде воды, поставляемый теплоснабжающей организаций, теплосетевой организацией в ценовых зонах теплоснабжения другим теплоснабжающим организациям с использованием открытых систем теплоснабжения (горячего водоснабжения), за исключением случая, предусмотренного пунктом 6 части 1 статьи 23.4 Федерального закона № 190-ФЗ.</t>
  </si>
  <si>
    <t>Форма 4.2.2 Информация о величинах тарифов на теплоноситель, передачу тепловой энергии, теплоносителя</t>
  </si>
  <si>
    <t>Информация о величинах тарифов на теплоноситель, передачу тепловой энергии, теплоносителя</t>
  </si>
  <si>
    <t>Форма 4.2.2</t>
  </si>
  <si>
    <t>Форма 4.2.3</t>
  </si>
  <si>
    <t>Форма 4.2.4</t>
  </si>
  <si>
    <r>
      <t>Форма 4.2.3 Информация о величинах тарифов на горячую воду (в открытых системах)</t>
    </r>
    <r>
      <rPr>
        <vertAlign val="superscript"/>
        <sz val="10"/>
        <rFont val="Tahoma"/>
        <family val="2"/>
      </rPr>
      <t>1</t>
    </r>
  </si>
  <si>
    <t>Компонент на теплоноситель, руб./куб.м</t>
  </si>
  <si>
    <t>Указывается вид теплоносителя. Значение выбирается из перечня:
• вода;
• пар;
• отборный пар, 1.2-2.5 кг/см2;
• отборный пар, 2.5-7 кг/см2;
• отборный пар, 7-13 кг/см2;
• отборный пар, &gt; 13 кг/см2;
• острый и редуцированный пар;
• горячая вода в системе централизованного теплоснабжения на отопление;
• горячая вода в системе централизованного теплоснабжения на горячее водоснабжение;
• прочее.
В случае дифференциации тарифов по видам теплоносителя информация по ним указывается в отдельных строках.</t>
  </si>
  <si>
    <t xml:space="preserve">В колонке «Параметр дифференциации тарифов» указывается наименование поставщика в случае наличия дифференциации компонента двухставочного тарифа на горячую воду по поставщикам.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отсутствия разбивки тарифа на компоненты колонки «Компонент на теплоноситель, руб./куб.м» и «Одноставочный компонент на тепловую энергию, руб/Гкал»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тарифов по поставщикам информация по ним указывается в отдельных строках.
</t>
  </si>
  <si>
    <t>Информация о величинах тарифов на горячую воду (в открытых системах)</t>
  </si>
  <si>
    <t>Форма 4.2.3 Информация о величинах тарифов на горячую воду (в открытых системах)</t>
  </si>
  <si>
    <t>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тарифах на горячую воду, поставляемую единой теплоснабжающей организацией потребителям с использованием открытых систем теплоснабжения (горячего водоснабжения), установленных в виде формулы двухкомпонентного тарифа с использованием компонента на теплоноситель и компонента на тепловую энергию, в том числе о числовых значениях компонентов указанного тарифа.
По данной форме 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№ 190-ФЗ, теплоснабжающей организации, теплосетевой организации в ценовых зонах теплоснабжения.</t>
  </si>
  <si>
    <t>Форма 4.2.4 Информация о величинах тарифов на подключение к системе теплоснабжения</t>
  </si>
  <si>
    <r>
      <t>Форма 4.2.4 Информация о величинах тарифов на подключение к системе теплоснабжения</t>
    </r>
    <r>
      <rPr>
        <vertAlign val="superscript"/>
        <sz val="10"/>
        <rFont val="Tahoma"/>
        <family val="2"/>
      </rPr>
      <t>1</t>
    </r>
  </si>
  <si>
    <t>Информация о величинах тарифов на подключение к системе теплоснабжения</t>
  </si>
  <si>
    <t>Параметр дифференциации тарифа/Заявитель</t>
  </si>
  <si>
    <t>с НДС</t>
  </si>
  <si>
    <t>без НДС</t>
  </si>
  <si>
    <t>Плата за подключение (технологическое присоединение), тыс. руб./Гкал/ч (руб.)</t>
  </si>
  <si>
    <t>Указывается наименование источника тепловой энергии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</si>
  <si>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типу прокладки тепловых сетей,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</si>
  <si>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плате за подключение (технологическое присоединение) к системе теплоснабжения, применяемой в случае, установленном частью 9 статьи 23.4 Федерального закона 190-ФЗ.
По данной форме 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№ 190-ФЗ, теплоснабжающей организации, теплосетевой организации в ценовых зонах теплоснабжения.</t>
  </si>
  <si>
    <t>Форма 4.2.5</t>
  </si>
  <si>
    <t>Информация о плате за подключение к системе теплоснабжения в индивидуальном порядке</t>
  </si>
  <si>
    <t>Форма 4.2.5 Информация о плате за подключение к системе теплоснабжения в индивидуальном порядке</t>
  </si>
  <si>
    <r>
      <t>Форма 4.2.5 Информация о плате за подключение к системе теплоснабжения в индивидуальном порядке</t>
    </r>
    <r>
      <rPr>
        <vertAlign val="superscript"/>
        <sz val="10"/>
        <rFont val="Tahoma"/>
        <family val="2"/>
      </rPr>
      <t>1</t>
    </r>
  </si>
  <si>
    <t>Указывается наименование источника тепловой энергии.</t>
  </si>
  <si>
    <t>В колонке «Заявитель» указывается наименование 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категориям потребителей/заявителям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</si>
  <si>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 xml:space="preserve">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№ 190-ФЗ, теплоснабжающей организации, теплосетевой организации в ценовых зонах теплоснабжения.
</t>
  </si>
  <si>
    <t>Информация об условиях, на которых осуществляется поставка товаров и (или) оказание услуг</t>
  </si>
  <si>
    <t>Форма 4.7</t>
  </si>
  <si>
    <t>Сведения об условиях публичных договоров поставок товаров, оказания услуг, в том числе договоров о подключении к системе теплоснабжения</t>
  </si>
  <si>
    <t>форма публичного договора поставки товаров, оказания услуг</t>
  </si>
  <si>
    <t>договор о подключении к системе теплоснабжения</t>
  </si>
  <si>
    <t>Информация размещается в случае, если организация осуществляет услуги по подключению (технологическому присоединению) к системе теплоснабжения.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системе теплоснабжения информация по каждому из них указывается в отдельной строке.</t>
  </si>
  <si>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</rPr>
      <t>1</t>
    </r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</si>
  <si>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</si>
  <si>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теплоснабжения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</si>
  <si>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</si>
  <si>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 xml:space="preserve"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
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</si>
  <si>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</si>
  <si>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</si>
  <si>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телефоны службы, ответственной за прием и обработку заявок о подключении к централизованной системе теплоснабжения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</si>
  <si>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</si>
  <si>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теплоснабжения</t>
  </si>
  <si>
    <t>график работы службы, ответственной за прием и обработку заявок о подключении к централизованной системе теплоснабжения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</si>
  <si>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</si>
  <si>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теплоснабжения.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</si>
  <si>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</si>
  <si>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Дифференциация по 
централизованным системам теплоснабжения</t>
  </si>
  <si>
    <t>Дифференциация по источникам тепловой энергии</t>
  </si>
  <si>
    <t>Перечень тарифов и технологически не связанных между собой систем теплоснабжения, в отношении которых предлагаются различные тарифы в сфере теплоснабжения и горячего водоснабжения с использованием открытых систем теплоснабжения (информация раскрывается отдельно по каждой системе теплоснабжения)</t>
  </si>
  <si>
    <t>Добавить диапазон диаметров тепловых сетей</t>
  </si>
  <si>
    <t>Добавить тип прокладки тепловых сетей</t>
  </si>
  <si>
    <t>Добавить СТ для дифференциации</t>
  </si>
  <si>
    <t>Добавить источник для дифференциации</t>
  </si>
  <si>
    <t>Тариф на теплоноситель, поставляемый потребителям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</si>
  <si>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</si>
  <si>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r>
      <t xml:space="preserve">Тариф на горячую воду предлагается </t>
    </r>
    <r>
      <rPr>
        <b/>
        <sz val="9"/>
        <rFont val="Tahoma"/>
        <family val="2"/>
      </rPr>
      <t>с (!)</t>
    </r>
    <r>
      <rPr>
        <sz val="9"/>
        <rFont val="Tahoma"/>
        <family val="2"/>
      </rPr>
      <t xml:space="preserve"> разбивкой по поставщикам</t>
    </r>
  </si>
  <si>
    <r>
      <t xml:space="preserve">Тариф на горячую воду предлагается </t>
    </r>
    <r>
      <rPr>
        <b/>
        <sz val="9"/>
        <rFont val="Tahoma"/>
        <family val="2"/>
      </rPr>
      <t>без (!)</t>
    </r>
    <r>
      <rPr>
        <sz val="9"/>
        <rFont val="Tahoma"/>
        <family val="2"/>
      </rPr>
      <t xml:space="preserve"> разбивки на компоненты</t>
    </r>
  </si>
  <si>
    <t>NDS</t>
  </si>
  <si>
    <t>woNDS</t>
  </si>
  <si>
    <t>Тип теплоснабжающей организации</t>
  </si>
  <si>
    <r>
      <rPr>
        <b/>
        <sz val="9"/>
        <rFont val="Tahoma"/>
        <family val="2"/>
      </rPr>
      <t>Тип организации</t>
    </r>
    <r>
      <rPr>
        <sz val="9"/>
        <rFont val="Tahoma"/>
        <family val="2"/>
      </rPr>
      <t xml:space="preserve">
kind_of_org_type</t>
    </r>
  </si>
  <si>
    <t>Регулируемая организация</t>
  </si>
  <si>
    <t>Единая теплоснабжающая организация</t>
  </si>
  <si>
    <t>Теплоснабжающая организация в ценовой зоне теплоснабжения</t>
  </si>
  <si>
    <t>Теплосетевая организация в ценовой зоне теплоснабжения</t>
  </si>
  <si>
    <t>Организация осуществляет подключение (технологическое присоединение) к системе теплоснабжения</t>
  </si>
  <si>
    <r>
      <t>Форма 4.7 Информация об условиях, на которых осуществляется поставка товаров и (или) оказание услуг</t>
    </r>
    <r>
      <rPr>
        <vertAlign val="superscript"/>
        <sz val="10"/>
        <rFont val="Tahoma"/>
        <family val="2"/>
      </rPr>
      <t>*</t>
    </r>
  </si>
  <si>
    <t>*</t>
  </si>
  <si>
    <t>Указывается информация в части поставки товаров (оказания услуг) по регулируемым ценам (тарифам)</t>
  </si>
  <si>
    <t>1.3</t>
  </si>
  <si>
    <t>1.3.0</t>
  </si>
  <si>
    <t>прочие договора</t>
  </si>
  <si>
    <t>Информация о регулируемых ценах (тарифах) на товары (услуги) единой теплоснабжающей организации в ценовых зонах теплоснабжения включает сведения:</t>
  </si>
  <si>
    <t>Информация о регулируемых ценах (тарифах) на товары (услуги) теплоснабжающей организации и теплосетевой организации в ценовых зонах теплоснабжения включает сведения:</t>
  </si>
  <si>
    <t>- о предельном уровне цены на тепловую энергию (мощность), поставляемую потребителям, об индикативном предельном уровне цены на тепловую энергию (мощность) и о графике поэтапного равномерного доведения предельного уровня цены на тепловую энергию (мощность) (при наличии), определяемых в соответствии с Правилами определения в ценовых зонах теплоснабжения предельного уровня цены на тепловую энергию (мощность), включая правила индексации предельного уровня цены на тепловую энергию (мощность), утвержденными ПП РФ от 15 декабря 2017 г. № 1562 "Об определении в ценовых зонах теплоснабжения предельного уровня цены на тепловую энергию (мощность), включая индексацию предельного уровня цены на тепловую энергию (мощность), и технико-экономических параметров работы котельных и тепловых сетей, используемых для расчета предельного уровня цены на тепловую энергию (мощность)";</t>
  </si>
  <si>
    <t>- о тарифах на теплоноситель в виде воды, поставляемый единой теплоснабжающей организацией потребителям и теплоснабжающими организациями другим теплоснабжающим организациям с использованием открытых систем теплоснабжения (горячего водоснабжения), за исключением случая, предусмотренного пунктом 6 части 1 статьи 23.4 ФЗ "О теплоснабжении";</t>
  </si>
  <si>
    <t>- о тарифах на горячую воду, поставляемую единой теплоснабжающей организацией потребителям с использованием открытых систем теплоснабжения (горячего водоснабжения), установленных в виде формулы двухкомпонентного тарифа с использованием компонента на теплоноситель и компонента на тепловую энергию, в том числе о числовых значениях компонентов указанного тарифа;</t>
  </si>
  <si>
    <t>- о плате за подключение (технологическое присоединение) к системе теплоснабжения, применяемой в случае, установленном частью 9 статьи 23.4 ФЗ "О теплоснабжении".</t>
  </si>
  <si>
    <t>- о тарифах на теплоноситель в виде воды, поставляемый другим теплоснабжающим организациям с использованием открытых систем теплоснабжения (горячего водоснабжения), за исключением случая, предусмотренного пунктом 6 части 1 статьи 23.4 ФЗ "О теплоснабжении";</t>
  </si>
  <si>
    <t>- о тарифах на товары (услуги) в сфере теплоснабжения в случаях, указанных в частях 12.1 - 12.4 статьи 10 ФЗ "О теплоснабжении"</t>
  </si>
  <si>
    <t>Опубликовать индикативный предельный уровень цен на тепловую энергию (мощность)</t>
  </si>
  <si>
    <t>График поэтапного равномерного доведения предельного уровня цены на тепловую энергию (мощность)</t>
  </si>
  <si>
    <t>3_i</t>
  </si>
  <si>
    <t>List05_1</t>
  </si>
  <si>
    <t>List06_1</t>
  </si>
  <si>
    <t>List05_3</t>
  </si>
  <si>
    <t>List06_3</t>
  </si>
  <si>
    <t>List05_3_i</t>
  </si>
  <si>
    <t>List06_3_i</t>
  </si>
  <si>
    <t>List05_8</t>
  </si>
  <si>
    <t>List06_8</t>
  </si>
  <si>
    <t>List05_4</t>
  </si>
  <si>
    <t>List06_4</t>
  </si>
  <si>
    <t>List05_6</t>
  </si>
  <si>
    <t>List06_6</t>
  </si>
  <si>
    <t>List05_7</t>
  </si>
  <si>
    <t>List06_7</t>
  </si>
  <si>
    <t>Предельный уровнь цены на тепловую энергию (мощность), поставляемую теплоснабжающими организациями потребителям</t>
  </si>
  <si>
    <t>List05_13</t>
  </si>
  <si>
    <t>List06_13</t>
  </si>
  <si>
    <t>Предельный уровнь цены на тепловую энергию (мощность), поставляемую теплоснабжающими организациями потребителям. Индикативы</t>
  </si>
  <si>
    <t>ставка за тепловую энергию, руб./Гкал</t>
  </si>
  <si>
    <t>ставка за содержание тепловой мощности, тыс. руб./Гкал/ч/мес.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</si>
  <si>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</si>
  <si>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Форма 4.8</t>
  </si>
  <si>
    <t>Информация, подлежащая раскрытию организациями сферы теплоснабжения (цены и тарифы)</t>
  </si>
  <si>
    <t>Тарифы на тепловую энергию (мощность), поставляемую другим теплоснабжающим организациям теплоснабжающими организациями</t>
  </si>
  <si>
    <t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</si>
  <si>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Одноставочный тариф, руб./Гкал (руб./куб.м)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</si>
  <si>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</si>
  <si>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</si>
  <si>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FAS.JKH.OPEN.INFO.PRICE.WARM!</t>
  </si>
  <si>
    <t>10.12.2019</t>
  </si>
  <si>
    <t>Ардатовский муниципальный район</t>
  </si>
  <si>
    <t>22602000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</si>
  <si>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</si>
  <si>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</si>
  <si>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</si>
  <si>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</si>
  <si>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</si>
  <si>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</si>
  <si>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Рабочий поселок Ардатов</t>
  </si>
  <si>
    <t>22602151</t>
  </si>
  <si>
    <t>Рабочий поселок Мухтолово</t>
  </si>
  <si>
    <t>22602155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</si>
  <si>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</si>
  <si>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</si>
  <si>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</si>
  <si>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</si>
  <si>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</si>
  <si>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</si>
  <si>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Арзамасский муниципальный район</t>
  </si>
  <si>
    <t>22603000</t>
  </si>
  <si>
    <t>Абрамовский сельсовет</t>
  </si>
  <si>
    <t>22603404</t>
  </si>
  <si>
    <t>Балахонихинский сельсовет</t>
  </si>
  <si>
    <t>22603408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</si>
  <si>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</si>
  <si>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</si>
  <si>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</si>
  <si>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</si>
  <si>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</si>
  <si>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</si>
  <si>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</si>
  <si>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</si>
  <si>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</si>
  <si>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</si>
  <si>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</si>
  <si>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</si>
  <si>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</si>
  <si>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</si>
  <si>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</si>
  <si>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</si>
  <si>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</si>
  <si>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</si>
  <si>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</si>
  <si>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</si>
  <si>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Шатовский сельсовет</t>
  </si>
  <si>
    <t>22603480</t>
  </si>
  <si>
    <t>Балахнинский муниципальный район</t>
  </si>
  <si>
    <t>22605000</t>
  </si>
  <si>
    <t>Город Балахна</t>
  </si>
  <si>
    <t>22605101</t>
  </si>
  <si>
    <t>Коневский сельсовет</t>
  </si>
  <si>
    <t>22605408</t>
  </si>
  <si>
    <t>Кочергинский сельсовет</t>
  </si>
  <si>
    <t>22605412</t>
  </si>
  <si>
    <t>Рабочий поселок Большое Козино</t>
  </si>
  <si>
    <t>22605153</t>
  </si>
  <si>
    <t>Рабочий поселок Гидроторф</t>
  </si>
  <si>
    <t>22605155</t>
  </si>
  <si>
    <t>Рабочий поселок Малое Козино</t>
  </si>
  <si>
    <t>22605158</t>
  </si>
  <si>
    <t>Шеляуховский сельсовет</t>
  </si>
  <si>
    <t>22605416</t>
  </si>
  <si>
    <t>Богородский муниципальный район</t>
  </si>
  <si>
    <t>22607000</t>
  </si>
  <si>
    <t>Алешковский сельсовет</t>
  </si>
  <si>
    <t>22607404</t>
  </si>
  <si>
    <t>Город Богородск</t>
  </si>
  <si>
    <t>22607101</t>
  </si>
  <si>
    <t>Доскинский сельсовет</t>
  </si>
  <si>
    <t>22607416</t>
  </si>
  <si>
    <t>Дуденевский сельсовет</t>
  </si>
  <si>
    <t>22607420</t>
  </si>
  <si>
    <t>Каменский сельсовет</t>
  </si>
  <si>
    <t>22607428</t>
  </si>
  <si>
    <t>Новинский сельсовет</t>
  </si>
  <si>
    <t>22607436</t>
  </si>
  <si>
    <t>Хвощевский сельсовет</t>
  </si>
  <si>
    <t>22607444</t>
  </si>
  <si>
    <t>Шапкинский сельсовет</t>
  </si>
  <si>
    <t>22607448</t>
  </si>
  <si>
    <t>Большеболдинский муниципальный район</t>
  </si>
  <si>
    <t>22609000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</si>
  <si>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</si>
  <si>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</si>
  <si>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</si>
  <si>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</si>
  <si>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</si>
  <si>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</si>
  <si>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</si>
  <si>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</si>
  <si>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</si>
  <si>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</si>
  <si>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</si>
  <si>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</si>
  <si>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Большемурашкинский муниципальный район</t>
  </si>
  <si>
    <t>22610000</t>
  </si>
  <si>
    <t>Григоровский сельсовет</t>
  </si>
  <si>
    <t>22610408</t>
  </si>
  <si>
    <t>Рабочий поселок Большое Мурашкино</t>
  </si>
  <si>
    <t>22610151</t>
  </si>
  <si>
    <t>Советский сельсовет</t>
  </si>
  <si>
    <t>22610404</t>
  </si>
  <si>
    <t>Холязинский сельсовет</t>
  </si>
  <si>
    <t>22610428</t>
  </si>
  <si>
    <t>Бутурлинский муниципальный район</t>
  </si>
  <si>
    <t>22612000</t>
  </si>
  <si>
    <t>Большебакалдский сельсовет</t>
  </si>
  <si>
    <t>22612404</t>
  </si>
  <si>
    <t>Каменищенский сельсовет</t>
  </si>
  <si>
    <t>22612412</t>
  </si>
  <si>
    <t>Кочуновский сельсовет</t>
  </si>
  <si>
    <t>22612420</t>
  </si>
  <si>
    <t>Рабочий поселок Бутурлино</t>
  </si>
  <si>
    <t>22612151</t>
  </si>
  <si>
    <t>Уваровский сельсовет</t>
  </si>
  <si>
    <t>22612428</t>
  </si>
  <si>
    <t>Ягубовский сельсовет</t>
  </si>
  <si>
    <t>22612432</t>
  </si>
  <si>
    <t>Вадский муниципальный район</t>
  </si>
  <si>
    <t>22614000</t>
  </si>
  <si>
    <t>Вадский сельсовет</t>
  </si>
  <si>
    <t>22614404</t>
  </si>
  <si>
    <t>Дубенский сельсовет</t>
  </si>
  <si>
    <t>22614408</t>
  </si>
  <si>
    <t>Круто-Майданский сельсовет</t>
  </si>
  <si>
    <t>22614416</t>
  </si>
  <si>
    <t>Лопатинский сельсовет</t>
  </si>
  <si>
    <t>22614420</t>
  </si>
  <si>
    <t>Новомирский сельсовет</t>
  </si>
  <si>
    <t>22614424</t>
  </si>
  <si>
    <t>Стрельский сельсовет</t>
  </si>
  <si>
    <t>22614432</t>
  </si>
  <si>
    <t>Варнавинский муниципальный район</t>
  </si>
  <si>
    <t>22615000</t>
  </si>
  <si>
    <t>Богородский сельсовет</t>
  </si>
  <si>
    <t>22615420</t>
  </si>
  <si>
    <t>Восходовский сельсовет</t>
  </si>
  <si>
    <t>22615406</t>
  </si>
  <si>
    <t>Михаленинский сельсовет</t>
  </si>
  <si>
    <t>22615416</t>
  </si>
  <si>
    <t>Рабочий поселок Варнавино</t>
  </si>
  <si>
    <t>22615151</t>
  </si>
  <si>
    <t>Северный сельсовет</t>
  </si>
  <si>
    <t>22615428</t>
  </si>
  <si>
    <t>Шудский сельсовет</t>
  </si>
  <si>
    <t>22615430</t>
  </si>
  <si>
    <t>Вачский муниципальный район</t>
  </si>
  <si>
    <t>22617000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</si>
  <si>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</si>
  <si>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</si>
  <si>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</si>
  <si>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</si>
  <si>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</si>
  <si>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</si>
  <si>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</si>
  <si>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</si>
  <si>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</si>
  <si>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</si>
  <si>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</si>
  <si>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</si>
  <si>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Ветлужский муниципальный район</t>
  </si>
  <si>
    <t>22618000</t>
  </si>
  <si>
    <t>Волыновский сельсовет</t>
  </si>
  <si>
    <t>22618408</t>
  </si>
  <si>
    <t>Город Ветлуга</t>
  </si>
  <si>
    <t>22618101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</si>
  <si>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</si>
  <si>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</si>
  <si>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</si>
  <si>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</si>
  <si>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</si>
  <si>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</si>
  <si>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</si>
  <si>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</si>
  <si>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</si>
  <si>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</si>
  <si>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сельсовет</t>
  </si>
  <si>
    <t>22618436</t>
  </si>
  <si>
    <t>Туранский сельсовет</t>
  </si>
  <si>
    <t>22618444</t>
  </si>
  <si>
    <t>Вознесенский муниципальный район</t>
  </si>
  <si>
    <t>22619000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</si>
  <si>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</si>
  <si>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</si>
  <si>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</si>
  <si>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</si>
  <si>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</si>
  <si>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</si>
  <si>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</si>
  <si>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</si>
  <si>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</si>
  <si>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</si>
  <si>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</si>
  <si>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</si>
  <si>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</si>
  <si>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</si>
  <si>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Рабочий поселок Вознесенское</t>
  </si>
  <si>
    <t>22619151</t>
  </si>
  <si>
    <t>Сарминский сельсовет</t>
  </si>
  <si>
    <t>22619444</t>
  </si>
  <si>
    <t>Володарский муниципальный район</t>
  </si>
  <si>
    <t>22631000</t>
  </si>
  <si>
    <t>Город Володарск</t>
  </si>
  <si>
    <t>22631103</t>
  </si>
  <si>
    <t>Золинский сельсовет</t>
  </si>
  <si>
    <t>22631404</t>
  </si>
  <si>
    <t>Ильинский сельсовет</t>
  </si>
  <si>
    <t>22631408</t>
  </si>
  <si>
    <t>Мулинский сельсовет</t>
  </si>
  <si>
    <t>22631411</t>
  </si>
  <si>
    <t>Рабочий поселок Ильиногорск</t>
  </si>
  <si>
    <t>22631160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</si>
  <si>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</si>
  <si>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</si>
  <si>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</si>
  <si>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</si>
  <si>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</si>
  <si>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</si>
  <si>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</si>
  <si>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</si>
  <si>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Рабочий поселок Юганец</t>
  </si>
  <si>
    <t>22631179</t>
  </si>
  <si>
    <t>Сельсовет Красная Горка</t>
  </si>
  <si>
    <t>22631402</t>
  </si>
  <si>
    <t>Воротынский муниципальный район</t>
  </si>
  <si>
    <t>22621000</t>
  </si>
  <si>
    <t>Белавский сельсовет</t>
  </si>
  <si>
    <t>22621408</t>
  </si>
  <si>
    <t>22621416</t>
  </si>
  <si>
    <t>Красногорский сельсовет</t>
  </si>
  <si>
    <t>22621420</t>
  </si>
  <si>
    <t>Михайловский сельсовет</t>
  </si>
  <si>
    <t>22621424</t>
  </si>
  <si>
    <t>Огнев-Майданский сельсовет</t>
  </si>
  <si>
    <t>22621428</t>
  </si>
  <si>
    <t>Отарский сельсовет</t>
  </si>
  <si>
    <t>22621432</t>
  </si>
  <si>
    <t>Поселок Васильсурск</t>
  </si>
  <si>
    <t>22621154</t>
  </si>
  <si>
    <t>Поселок Воротынец</t>
  </si>
  <si>
    <t>22621151</t>
  </si>
  <si>
    <t>Семьянский сельсовет</t>
  </si>
  <si>
    <t>22621444</t>
  </si>
  <si>
    <t>Фокинский сельсовет</t>
  </si>
  <si>
    <t>22621448</t>
  </si>
  <si>
    <t>Чугуновский сельсовет</t>
  </si>
  <si>
    <t>22621452</t>
  </si>
  <si>
    <t>Воскресенский муниципальный район</t>
  </si>
  <si>
    <t>22622000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</si>
  <si>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</si>
  <si>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</si>
  <si>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</si>
  <si>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</si>
  <si>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</si>
  <si>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</si>
  <si>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</si>
  <si>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</si>
  <si>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</si>
  <si>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</si>
  <si>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</si>
  <si>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</si>
  <si>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</si>
  <si>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</si>
  <si>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</si>
  <si>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</si>
  <si>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</si>
  <si>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</si>
  <si>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</si>
  <si>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</si>
  <si>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</si>
  <si>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</si>
  <si>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</si>
  <si>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</si>
  <si>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</si>
  <si>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</si>
  <si>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</si>
  <si>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</si>
  <si>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</si>
  <si>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</si>
  <si>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</si>
  <si>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</si>
  <si>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</si>
  <si>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</si>
  <si>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</si>
  <si>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Городецкий муниципальный район</t>
  </si>
  <si>
    <t>22628000</t>
  </si>
  <si>
    <t>Бриляковский сельсовет</t>
  </si>
  <si>
    <t>22628404</t>
  </si>
  <si>
    <t>Город Заволжье</t>
  </si>
  <si>
    <t>22628103</t>
  </si>
  <si>
    <t>Зиняковский сельсовет</t>
  </si>
  <si>
    <t>22628416</t>
  </si>
  <si>
    <t>Ковригинский сельсовет</t>
  </si>
  <si>
    <t>22628422</t>
  </si>
  <si>
    <t>Кумохинский сельсовет</t>
  </si>
  <si>
    <t>22628428</t>
  </si>
  <si>
    <t>Николо-Погостинский сельсовет</t>
  </si>
  <si>
    <t>22628442</t>
  </si>
  <si>
    <t>Рабочий поселок Первомайский</t>
  </si>
  <si>
    <t>22628154</t>
  </si>
  <si>
    <t>Смиркинский сельсовет</t>
  </si>
  <si>
    <t>22628444</t>
  </si>
  <si>
    <t>Смольковский сельсовет</t>
  </si>
  <si>
    <t>22628448</t>
  </si>
  <si>
    <t>Тимирязевский сельсовет</t>
  </si>
  <si>
    <t>22628452</t>
  </si>
  <si>
    <t>Федуринский сельсовет</t>
  </si>
  <si>
    <t>22628458</t>
  </si>
  <si>
    <t>город Городец</t>
  </si>
  <si>
    <t>22628101</t>
  </si>
  <si>
    <t>Дальнеконстантиновский муниципальный район</t>
  </si>
  <si>
    <t>22630000</t>
  </si>
  <si>
    <t>Белозеровский сельсовет</t>
  </si>
  <si>
    <t>22630408</t>
  </si>
  <si>
    <t>Богоявленский сельсовет</t>
  </si>
  <si>
    <t>22630412</t>
  </si>
  <si>
    <t>Дубравский сельсовет</t>
  </si>
  <si>
    <t>22630444</t>
  </si>
  <si>
    <t>Кужутский сельсовет</t>
  </si>
  <si>
    <t>22630428</t>
  </si>
  <si>
    <t>Малопицкий сельсовет</t>
  </si>
  <si>
    <t>22630430</t>
  </si>
  <si>
    <t>Нижегородский сельсовет</t>
  </si>
  <si>
    <t>22630420</t>
  </si>
  <si>
    <t>Рабочий поселок Дальнее Константиново</t>
  </si>
  <si>
    <t>22630151</t>
  </si>
  <si>
    <t>Сарлейский сельсовет</t>
  </si>
  <si>
    <t>22630440</t>
  </si>
  <si>
    <t>Суроватихинский сельсовет</t>
  </si>
  <si>
    <t>22630448</t>
  </si>
  <si>
    <t>Тепелевский сельсовет</t>
  </si>
  <si>
    <t>22630456</t>
  </si>
  <si>
    <t>Дивеевский муниципальный район</t>
  </si>
  <si>
    <t>22632000</t>
  </si>
  <si>
    <t>Верякушский сельсовет</t>
  </si>
  <si>
    <t>22632408</t>
  </si>
  <si>
    <t>22632412</t>
  </si>
  <si>
    <t>Дивеевский сельсовет</t>
  </si>
  <si>
    <t>22632416</t>
  </si>
  <si>
    <t>Елизарьевский сельсовет</t>
  </si>
  <si>
    <t>22632420</t>
  </si>
  <si>
    <t>Ивановский сельсовет</t>
  </si>
  <si>
    <t>22632424</t>
  </si>
  <si>
    <t>Сатисский сельсовет</t>
  </si>
  <si>
    <t>22632432</t>
  </si>
  <si>
    <t>ЗАТО город Саров</t>
  </si>
  <si>
    <t>22704000</t>
  </si>
  <si>
    <t>Княгининский муниципальный район</t>
  </si>
  <si>
    <t>22633000</t>
  </si>
  <si>
    <t>Ананьевский сельсовет</t>
  </si>
  <si>
    <t>22633404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</si>
  <si>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</si>
  <si>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</si>
  <si>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</si>
  <si>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</si>
  <si>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</si>
  <si>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</si>
  <si>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Соловьевский сельсовет</t>
  </si>
  <si>
    <t>22633428</t>
  </si>
  <si>
    <t>Ковернинский муниципальный район</t>
  </si>
  <si>
    <t>22634000</t>
  </si>
  <si>
    <t>Большемостовский сельсовет</t>
  </si>
  <si>
    <t>22634412</t>
  </si>
  <si>
    <t>Гавриловский сельсовет</t>
  </si>
  <si>
    <t>22634418</t>
  </si>
  <si>
    <t>Горевский сельсовет</t>
  </si>
  <si>
    <t>22634420</t>
  </si>
  <si>
    <t>Рабочий поселок Ковернино</t>
  </si>
  <si>
    <t>22634151</t>
  </si>
  <si>
    <t>Скоробогатовский сельсовет</t>
  </si>
  <si>
    <t>22634436</t>
  </si>
  <si>
    <t>Хохломской сельсовет</t>
  </si>
  <si>
    <t>22634452</t>
  </si>
  <si>
    <t>Краснобаковский муниципальный район</t>
  </si>
  <si>
    <t>22635000</t>
  </si>
  <si>
    <t>Зубилихинский сельсовет</t>
  </si>
  <si>
    <t>22635404</t>
  </si>
  <si>
    <t>Прудовский сельсовет</t>
  </si>
  <si>
    <t>22635430</t>
  </si>
  <si>
    <t>Рабочий поселок Ветлужский</t>
  </si>
  <si>
    <t>22635154</t>
  </si>
  <si>
    <t>Рабочий поселок Красные Баки</t>
  </si>
  <si>
    <t>22635151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</si>
  <si>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</si>
  <si>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</si>
  <si>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</si>
  <si>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</si>
  <si>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</si>
  <si>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</si>
  <si>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</si>
  <si>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</si>
  <si>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</si>
  <si>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</si>
  <si>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</si>
  <si>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</si>
  <si>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</si>
  <si>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</si>
  <si>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</si>
  <si>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</si>
  <si>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</si>
  <si>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</si>
  <si>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</si>
  <si>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</si>
  <si>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</si>
  <si>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</si>
  <si>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</si>
  <si>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</si>
  <si>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</si>
  <si>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</si>
  <si>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</si>
  <si>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</si>
  <si>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</si>
  <si>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</si>
  <si>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Кстовский муниципальный район</t>
  </si>
  <si>
    <t>22637000</t>
  </si>
  <si>
    <t>Афонинский сельсовет</t>
  </si>
  <si>
    <t>22637404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</si>
  <si>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</si>
  <si>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</si>
  <si>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</si>
  <si>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</si>
  <si>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</si>
  <si>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</si>
  <si>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</si>
  <si>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</si>
  <si>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</si>
  <si>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</si>
  <si>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</si>
  <si>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</si>
  <si>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</si>
  <si>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</si>
  <si>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</si>
  <si>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</si>
  <si>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</si>
  <si>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</si>
  <si>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</si>
  <si>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</si>
  <si>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</si>
  <si>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</si>
  <si>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</si>
  <si>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</si>
  <si>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</si>
  <si>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Лукояновский муниципальный район</t>
  </si>
  <si>
    <t>22639000</t>
  </si>
  <si>
    <t>Большеарский сельсовет</t>
  </si>
  <si>
    <t>22639404</t>
  </si>
  <si>
    <t>Большемаресьевский сельсовет</t>
  </si>
  <si>
    <t>22639412</t>
  </si>
  <si>
    <t>Город Лукоянов</t>
  </si>
  <si>
    <t>22639101</t>
  </si>
  <si>
    <t>Кудеяровский сельсовет</t>
  </si>
  <si>
    <t>22639430</t>
  </si>
  <si>
    <t>22639432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</si>
  <si>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</si>
  <si>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</si>
  <si>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</si>
  <si>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</si>
  <si>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</si>
  <si>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</si>
  <si>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Лысковский муниципальный район</t>
  </si>
  <si>
    <t>22640000</t>
  </si>
  <si>
    <t>Барминский сельсовет</t>
  </si>
  <si>
    <t>22640404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</si>
  <si>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</si>
  <si>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</si>
  <si>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</si>
  <si>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</si>
  <si>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</si>
  <si>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</si>
  <si>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</si>
  <si>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</si>
  <si>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</si>
  <si>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</si>
  <si>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</si>
  <si>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</si>
  <si>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</si>
  <si>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</si>
  <si>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Трофимовский сельсовет</t>
  </si>
  <si>
    <t>22640452</t>
  </si>
  <si>
    <t>Навашинский</t>
  </si>
  <si>
    <t>22730000</t>
  </si>
  <si>
    <t>Павловский муниципальный район</t>
  </si>
  <si>
    <t>22642000</t>
  </si>
  <si>
    <t>Абабковский сельсовет</t>
  </si>
  <si>
    <t>22642404</t>
  </si>
  <si>
    <t>Варежский сельсовет</t>
  </si>
  <si>
    <t>22642408</t>
  </si>
  <si>
    <t>Город Ворсма</t>
  </si>
  <si>
    <t>22642103</t>
  </si>
  <si>
    <t>Город Горбатов</t>
  </si>
  <si>
    <t>22642105</t>
  </si>
  <si>
    <t>Город Павлово</t>
  </si>
  <si>
    <t>22642101</t>
  </si>
  <si>
    <t>Грудцинский сельсовет</t>
  </si>
  <si>
    <t>22642412</t>
  </si>
  <si>
    <t>Калининский сельсовет</t>
  </si>
  <si>
    <t>22642416</t>
  </si>
  <si>
    <t>Коровинский сельсовет</t>
  </si>
  <si>
    <t>22642420</t>
  </si>
  <si>
    <t>Рабочий поселок Тумботино</t>
  </si>
  <si>
    <t>22642155</t>
  </si>
  <si>
    <t>Таремский сельсовет</t>
  </si>
  <si>
    <t>22642424</t>
  </si>
  <si>
    <t>Перевозский</t>
  </si>
  <si>
    <t>22739000</t>
  </si>
  <si>
    <t>Пильнинский муниципальный район</t>
  </si>
  <si>
    <t>22645000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</si>
  <si>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</si>
  <si>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</si>
  <si>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</si>
  <si>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</si>
  <si>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</si>
  <si>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</si>
  <si>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</si>
  <si>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</si>
  <si>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</si>
  <si>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</si>
  <si>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</si>
  <si>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</si>
  <si>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</si>
  <si>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</si>
  <si>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</si>
  <si>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</si>
  <si>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Рабочий поселок Пильна</t>
  </si>
  <si>
    <t>22645151</t>
  </si>
  <si>
    <t>Тенекаевский сельсовет</t>
  </si>
  <si>
    <t>22645456</t>
  </si>
  <si>
    <t>Языковский сельсовет</t>
  </si>
  <si>
    <t>22645460</t>
  </si>
  <si>
    <t>Починковский муниципальный район</t>
  </si>
  <si>
    <t>22646000</t>
  </si>
  <si>
    <t>Василево-Майданский сельсовет</t>
  </si>
  <si>
    <t>22646412</t>
  </si>
  <si>
    <t>Василевский сельсовет</t>
  </si>
  <si>
    <t>22646408</t>
  </si>
  <si>
    <t>Кочкуровский сельсовет</t>
  </si>
  <si>
    <t>22646424</t>
  </si>
  <si>
    <t>22646436</t>
  </si>
  <si>
    <t>Наруксовский сельсовет</t>
  </si>
  <si>
    <t>22646440</t>
  </si>
  <si>
    <t>Пеля-Хованский сельсовет</t>
  </si>
  <si>
    <t>22646456</t>
  </si>
  <si>
    <t>Починковский сельсовет</t>
  </si>
  <si>
    <t>22646460</t>
  </si>
  <si>
    <t>Ризоватовский сельсовет</t>
  </si>
  <si>
    <t>22646468</t>
  </si>
  <si>
    <t>Ужовский сельсовет</t>
  </si>
  <si>
    <t>22646480</t>
  </si>
  <si>
    <t>Семеновский</t>
  </si>
  <si>
    <t>22737000</t>
  </si>
  <si>
    <t>Сергачский муниципальный район</t>
  </si>
  <si>
    <t>22648000</t>
  </si>
  <si>
    <t>Андреевский сельсовет</t>
  </si>
  <si>
    <t>22648412</t>
  </si>
  <si>
    <t>Ачкинский сельсовет</t>
  </si>
  <si>
    <t>22648416</t>
  </si>
  <si>
    <t>22648420</t>
  </si>
  <si>
    <t>Город Сергач</t>
  </si>
  <si>
    <t>22648101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</si>
  <si>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</si>
  <si>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</si>
  <si>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</si>
  <si>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</si>
  <si>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</si>
  <si>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</si>
  <si>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</si>
  <si>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</si>
  <si>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</si>
  <si>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</si>
  <si>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</si>
  <si>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</si>
  <si>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</si>
  <si>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Сеченовский муниципальный район</t>
  </si>
  <si>
    <t>22649000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</si>
  <si>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</si>
  <si>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</si>
  <si>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</si>
  <si>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</si>
  <si>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</si>
  <si>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</si>
  <si>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</si>
  <si>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</si>
  <si>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</si>
  <si>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</si>
  <si>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</si>
  <si>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</si>
  <si>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Сеченовский сельсовет</t>
  </si>
  <si>
    <t>22649444</t>
  </si>
  <si>
    <t>Сокольский</t>
  </si>
  <si>
    <t>22749000</t>
  </si>
  <si>
    <t>Сосновский муниципальный район</t>
  </si>
  <si>
    <t>22650000</t>
  </si>
  <si>
    <t>Виткуловский сельсовет</t>
  </si>
  <si>
    <t>22650412</t>
  </si>
  <si>
    <t>Давыдковский сельсовет</t>
  </si>
  <si>
    <t>22650414</t>
  </si>
  <si>
    <t>Елизаровский сельсовет</t>
  </si>
  <si>
    <t>22650416</t>
  </si>
  <si>
    <t>Крутецкий сельсовет</t>
  </si>
  <si>
    <t>22650420</t>
  </si>
  <si>
    <t>Панинский сельсовет</t>
  </si>
  <si>
    <t>22650424</t>
  </si>
  <si>
    <t>Рабочий поселок Сосновское</t>
  </si>
  <si>
    <t>22650151</t>
  </si>
  <si>
    <t>Рожковский сельсовет</t>
  </si>
  <si>
    <t>22650428</t>
  </si>
  <si>
    <t>Селитьбенский сельсовет</t>
  </si>
  <si>
    <t>22650432</t>
  </si>
  <si>
    <t>Яковский сельсовет</t>
  </si>
  <si>
    <t>22650436</t>
  </si>
  <si>
    <t>Спасский муниципальный район</t>
  </si>
  <si>
    <t>22651000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</si>
  <si>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</si>
  <si>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</si>
  <si>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</si>
  <si>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</si>
  <si>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</si>
  <si>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</si>
  <si>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</si>
  <si>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</si>
  <si>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</si>
  <si>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</si>
  <si>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Спасский сельсовет</t>
  </si>
  <si>
    <t>22651432</t>
  </si>
  <si>
    <t>Турбанский сельсовет</t>
  </si>
  <si>
    <t>22651440</t>
  </si>
  <si>
    <t>Тонкинский муниципальный район</t>
  </si>
  <si>
    <t>22652000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</si>
  <si>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</si>
  <si>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</si>
  <si>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</si>
  <si>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</si>
  <si>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</si>
  <si>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</si>
  <si>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</si>
  <si>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</si>
  <si>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Рабочий поселок Тонкино</t>
  </si>
  <si>
    <t>22652151</t>
  </si>
  <si>
    <t>Тоншаевский муниципальный район</t>
  </si>
  <si>
    <t>22653000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</si>
  <si>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</si>
  <si>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</si>
  <si>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</si>
  <si>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</si>
  <si>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</si>
  <si>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</si>
  <si>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Одошнурский сельсовет</t>
  </si>
  <si>
    <t>22653416</t>
  </si>
  <si>
    <t>Ошминский сельсовет</t>
  </si>
  <si>
    <t>22653420</t>
  </si>
  <si>
    <t>Рабочий поселок Пижма</t>
  </si>
  <si>
    <t>22653154</t>
  </si>
  <si>
    <t>Рабочий поселок Тоншаево</t>
  </si>
  <si>
    <t>22653151</t>
  </si>
  <si>
    <t>Рабочий поселок Шайгино</t>
  </si>
  <si>
    <t>22653158</t>
  </si>
  <si>
    <t>Увийский сельсовет</t>
  </si>
  <si>
    <t>22653436</t>
  </si>
  <si>
    <t>Уренский муниципальный район</t>
  </si>
  <si>
    <t>22654000</t>
  </si>
  <si>
    <t>Большеарьевский сельсовет</t>
  </si>
  <si>
    <t>22654408</t>
  </si>
  <si>
    <t>Большепесочнинский сельсовет</t>
  </si>
  <si>
    <t>22654409</t>
  </si>
  <si>
    <t>Ворошиловский сельсовет</t>
  </si>
  <si>
    <t>22654410</t>
  </si>
  <si>
    <t>22654412</t>
  </si>
  <si>
    <t>22654416</t>
  </si>
  <si>
    <t>Город Урень</t>
  </si>
  <si>
    <t>22654101</t>
  </si>
  <si>
    <t>Карповский сельсовет</t>
  </si>
  <si>
    <t>22654420</t>
  </si>
  <si>
    <t>Карпунихинский сельсовет</t>
  </si>
  <si>
    <t>22654424</t>
  </si>
  <si>
    <t>22654428</t>
  </si>
  <si>
    <t>Минеевский сельсовет</t>
  </si>
  <si>
    <t>22654430</t>
  </si>
  <si>
    <t>Обходский сельсовет</t>
  </si>
  <si>
    <t>22654432</t>
  </si>
  <si>
    <t>Рабочий поселок Арья</t>
  </si>
  <si>
    <t>22654153</t>
  </si>
  <si>
    <t>22654436</t>
  </si>
  <si>
    <t>Темтовский сельсовет</t>
  </si>
  <si>
    <t>22654440</t>
  </si>
  <si>
    <t>Устанский сельсовет</t>
  </si>
  <si>
    <t>22654444</t>
  </si>
  <si>
    <t>Шарангский муниципальный район</t>
  </si>
  <si>
    <t>22656000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</si>
  <si>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</si>
  <si>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</si>
  <si>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</si>
  <si>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</si>
  <si>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</si>
  <si>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</si>
  <si>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Рабочий 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</si>
  <si>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</si>
  <si>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</si>
  <si>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</si>
  <si>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</si>
  <si>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</si>
  <si>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</si>
  <si>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</si>
  <si>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</si>
  <si>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</si>
  <si>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Шатковский муниципальный район</t>
  </si>
  <si>
    <t>22657000</t>
  </si>
  <si>
    <t>Архангельский сельсовет</t>
  </si>
  <si>
    <t>22657404</t>
  </si>
  <si>
    <t>Кержемокский сельсовет</t>
  </si>
  <si>
    <t>22657416</t>
  </si>
  <si>
    <t>Костянский сельсовет</t>
  </si>
  <si>
    <t>22657424</t>
  </si>
  <si>
    <t>Красноборский сельсовет</t>
  </si>
  <si>
    <t>22657428</t>
  </si>
  <si>
    <t>Рабочий поселок Лесогорск</t>
  </si>
  <si>
    <t>22657154</t>
  </si>
  <si>
    <t>Рабочий поселок Шатки</t>
  </si>
  <si>
    <t>22657151</t>
  </si>
  <si>
    <t>Светлогорский сельсовет</t>
  </si>
  <si>
    <t>22657430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</si>
  <si>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</si>
  <si>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</si>
  <si>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</si>
  <si>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</si>
  <si>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</si>
  <si>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</si>
  <si>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</si>
  <si>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</si>
  <si>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город Арзамас</t>
  </si>
  <si>
    <t>22703000</t>
  </si>
  <si>
    <t>город Бор</t>
  </si>
  <si>
    <t>22712000</t>
  </si>
  <si>
    <t>город Выкса</t>
  </si>
  <si>
    <t>22715000</t>
  </si>
  <si>
    <t>город Дзержинск</t>
  </si>
  <si>
    <t>22721000</t>
  </si>
  <si>
    <t>город Кулебаки</t>
  </si>
  <si>
    <t>22727000</t>
  </si>
  <si>
    <t>город Нижний Новгород</t>
  </si>
  <si>
    <t>22701000</t>
  </si>
  <si>
    <t>город Первомайск</t>
  </si>
  <si>
    <t>22734000</t>
  </si>
  <si>
    <t>город Чкаловск</t>
  </si>
  <si>
    <t>22755000</t>
  </si>
  <si>
    <t>город Шахунья</t>
  </si>
  <si>
    <t>22758000</t>
  </si>
  <si>
    <t>МО_ОКТМО</t>
  </si>
  <si>
    <t>№</t>
  </si>
  <si>
    <t>Производство тепловой энергии. Некомбинированная выработка</t>
  </si>
  <si>
    <t>Производство тепловой энергии. Комбинированная выработка с уст. мощностью производства электрической энергии менее 25 МВт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</si>
  <si>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</si>
  <si>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>Производство. Теплоноситель</t>
  </si>
  <si>
    <t>Передача. Тепловая энергия</t>
  </si>
  <si>
    <t>Передача. Теплоноситель</t>
  </si>
  <si>
    <t>Сбыт. Тепловая энергия</t>
  </si>
  <si>
    <t>Сбыт. Теплоноситель</t>
  </si>
  <si>
    <t>Подключение (технологическое присоединение) к системе теплоснабжения</t>
  </si>
  <si>
    <t>Поддержание резервной тепловой мощности при отсутствии потребления тепловой энергии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</si>
  <si>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</si>
  <si>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</si>
  <si>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</si>
  <si>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01.01.2020</t>
  </si>
  <si>
    <t>31.12.2020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</si>
  <si>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</si>
  <si>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</si>
  <si>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</si>
  <si>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</si>
  <si>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</si>
  <si>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</si>
  <si>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</si>
  <si>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</si>
  <si>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2634</t>
  </si>
  <si>
    <t>26358438</t>
  </si>
  <si>
    <t>"Волготрансгаз" , Арзамасское ЛПУМГ</t>
  </si>
  <si>
    <t>5260080007</t>
  </si>
  <si>
    <t>520202001</t>
  </si>
  <si>
    <t>26358403</t>
  </si>
  <si>
    <t>АО "78 ДОК Н.М."</t>
  </si>
  <si>
    <t>5257052472</t>
  </si>
  <si>
    <t>525701001</t>
  </si>
  <si>
    <t>26358279</t>
  </si>
  <si>
    <t>АО "АПЗ"</t>
  </si>
  <si>
    <t>5243001742</t>
  </si>
  <si>
    <t>525350001</t>
  </si>
  <si>
    <t>26358424</t>
  </si>
  <si>
    <t>АО "Автоиспытания"</t>
  </si>
  <si>
    <t>5260000700</t>
  </si>
  <si>
    <t>26358301</t>
  </si>
  <si>
    <t>АО "Борская фабрика ПОШ"</t>
  </si>
  <si>
    <t>5246000458</t>
  </si>
  <si>
    <t>524601001</t>
  </si>
  <si>
    <t>26373616</t>
  </si>
  <si>
    <t>АО "ВМЗ"</t>
  </si>
  <si>
    <t>5247004695</t>
  </si>
  <si>
    <t>524701001</t>
  </si>
  <si>
    <t>26358464</t>
  </si>
  <si>
    <t>АО "ВОЛГА-ФЛОТ"</t>
  </si>
  <si>
    <t>5260902190</t>
  </si>
  <si>
    <t>526001001</t>
  </si>
  <si>
    <t>26358390</t>
  </si>
  <si>
    <t>АО "ВОЛГАЭНЕРГОСБЫТ"</t>
  </si>
  <si>
    <t>5256062171</t>
  </si>
  <si>
    <t>525601001</t>
  </si>
  <si>
    <t>28543854</t>
  </si>
  <si>
    <t>АО "ВРК - 3" - Вагонное ремонтное депо Шахунья</t>
  </si>
  <si>
    <t>7708737500</t>
  </si>
  <si>
    <t>523945001</t>
  </si>
  <si>
    <t>31314742</t>
  </si>
  <si>
    <t>АО "ВЫКСАТЕПЛОЭНЕРГО"</t>
  </si>
  <si>
    <t>5247055114</t>
  </si>
  <si>
    <t>26373593</t>
  </si>
  <si>
    <t>АО "Волга"</t>
  </si>
  <si>
    <t>5244009279</t>
  </si>
  <si>
    <t>524401001</t>
  </si>
  <si>
    <t>30335229</t>
  </si>
  <si>
    <t>АО "ГУ ЖКХ"</t>
  </si>
  <si>
    <t>5116000922</t>
  </si>
  <si>
    <t>770401001</t>
  </si>
  <si>
    <t>26358314</t>
  </si>
  <si>
    <t>АО "ДЗМО"</t>
  </si>
  <si>
    <t>5247004494</t>
  </si>
  <si>
    <t>26569426</t>
  </si>
  <si>
    <t>АО "ДПО "Пластик"</t>
  </si>
  <si>
    <t>5249015251</t>
  </si>
  <si>
    <t>524901001</t>
  </si>
  <si>
    <t>26358272</t>
  </si>
  <si>
    <t>АО "ДРСП"</t>
  </si>
  <si>
    <t>5239006515</t>
  </si>
  <si>
    <t>523901001</t>
  </si>
  <si>
    <t>26322337</t>
  </si>
  <si>
    <t>АО "Дзержинское оргстекло"</t>
  </si>
  <si>
    <t>5249058752</t>
  </si>
  <si>
    <t>31258691</t>
  </si>
  <si>
    <t>АО "ЖКХ "КАЛИКИНСКОЕ"</t>
  </si>
  <si>
    <t>5246038236</t>
  </si>
  <si>
    <t>31063349</t>
  </si>
  <si>
    <t>АО "ЗАВОД "ЭЛЕКТРОМАШ"</t>
  </si>
  <si>
    <t>5263125030</t>
  </si>
  <si>
    <t>526301001</t>
  </si>
  <si>
    <t>28158144</t>
  </si>
  <si>
    <t>АО "ИП "Ока-Полимер"</t>
  </si>
  <si>
    <t>5249120810</t>
  </si>
  <si>
    <t>26358276</t>
  </si>
  <si>
    <t>АО "КОММАШ"</t>
  </si>
  <si>
    <t>5243000523</t>
  </si>
  <si>
    <t>524301001</t>
  </si>
  <si>
    <t>26555226</t>
  </si>
  <si>
    <t>АО "ЛИНДОВСКОЕ"</t>
  </si>
  <si>
    <t>5246000377</t>
  </si>
  <si>
    <t>26358168</t>
  </si>
  <si>
    <t>АО "Лысковокоммунсервис"</t>
  </si>
  <si>
    <t>5222000321</t>
  </si>
  <si>
    <t>522201001</t>
  </si>
  <si>
    <t>09-12-2004 00:00:00</t>
  </si>
  <si>
    <t>26358172</t>
  </si>
  <si>
    <t>АО "Лысковский хлебозавод"</t>
  </si>
  <si>
    <t>5222000900</t>
  </si>
  <si>
    <t>26358385</t>
  </si>
  <si>
    <t>АО "МАНН"</t>
  </si>
  <si>
    <t>5256045754</t>
  </si>
  <si>
    <t>26358393</t>
  </si>
  <si>
    <t>АО "МЕЛЬИНВЕСТ"</t>
  </si>
  <si>
    <t>5257003490</t>
  </si>
  <si>
    <t>26504840</t>
  </si>
  <si>
    <t>АО "МСК Энерго"</t>
  </si>
  <si>
    <t>5018054863</t>
  </si>
  <si>
    <t>501801001</t>
  </si>
  <si>
    <t>26358270</t>
  </si>
  <si>
    <t>АО "Молоко"</t>
  </si>
  <si>
    <t>5239001108</t>
  </si>
  <si>
    <t>26555642</t>
  </si>
  <si>
    <t>АО "НАС"</t>
  </si>
  <si>
    <t>5257001277</t>
  </si>
  <si>
    <t>30844713</t>
  </si>
  <si>
    <t>АО "НЗ 70-ЛЕТИЯ ПОБЕДЫ"</t>
  </si>
  <si>
    <t>5259113339</t>
  </si>
  <si>
    <t>525901001</t>
  </si>
  <si>
    <t>26358179</t>
  </si>
  <si>
    <t>АО "НЗСМ"</t>
  </si>
  <si>
    <t>5223000035</t>
  </si>
  <si>
    <t>522301001</t>
  </si>
  <si>
    <t>26358422</t>
  </si>
  <si>
    <t>АО "НКС"</t>
  </si>
  <si>
    <t>5259039100</t>
  </si>
  <si>
    <t>26358394</t>
  </si>
  <si>
    <t>АО "НМЖК"</t>
  </si>
  <si>
    <t>5257003806</t>
  </si>
  <si>
    <t>26555668</t>
  </si>
  <si>
    <t>АО "НМЗ № 1"</t>
  </si>
  <si>
    <t>5256011321</t>
  </si>
  <si>
    <t>26358469</t>
  </si>
  <si>
    <t>АО "ННПО имени М.В. Фрунзе"</t>
  </si>
  <si>
    <t>5261077695</t>
  </si>
  <si>
    <t>526101001</t>
  </si>
  <si>
    <t>15-08-2011 00:00:00</t>
  </si>
  <si>
    <t>30841129</t>
  </si>
  <si>
    <t>АО "НОКК"</t>
  </si>
  <si>
    <t>5260267654</t>
  </si>
  <si>
    <t>31023931</t>
  </si>
  <si>
    <t>АО "НОКК" (Балахнинский филиал)</t>
  </si>
  <si>
    <t>524443001</t>
  </si>
  <si>
    <t>27566839</t>
  </si>
  <si>
    <t>АО "НОКК" (Богородский филиал)</t>
  </si>
  <si>
    <t>524543001</t>
  </si>
  <si>
    <t>27968016</t>
  </si>
  <si>
    <t>АО "НОКК" (Семеновский филиал)</t>
  </si>
  <si>
    <t>522845001</t>
  </si>
  <si>
    <t>31171901</t>
  </si>
  <si>
    <t>АО "НОКК" (Сеченовский филиал)</t>
  </si>
  <si>
    <t>523043001</t>
  </si>
  <si>
    <t>28007548</t>
  </si>
  <si>
    <t>АО "НОКК" (Шахунский филиал)</t>
  </si>
  <si>
    <t>523943001</t>
  </si>
  <si>
    <t>31246223</t>
  </si>
  <si>
    <t>АО "НПО "МИКРОГЕН"</t>
  </si>
  <si>
    <t>7722422237</t>
  </si>
  <si>
    <t>772201001</t>
  </si>
  <si>
    <t>26555248</t>
  </si>
  <si>
    <t>АО "Нижегородский текстиль"</t>
  </si>
  <si>
    <t>5260000121</t>
  </si>
  <si>
    <t>26358419</t>
  </si>
  <si>
    <t>АО "ОКБМ Африкантов"</t>
  </si>
  <si>
    <t>5259077666</t>
  </si>
  <si>
    <t>28502425</t>
  </si>
  <si>
    <t>АО "ПГК"</t>
  </si>
  <si>
    <t>7725806898</t>
  </si>
  <si>
    <t>770101001</t>
  </si>
  <si>
    <t>26358454</t>
  </si>
  <si>
    <t>АО "ПЕРВАЯ ОБРАЗЦОВАЯ ТИПОГРАФИЯ" ФИЛИАЛ "НИЖПОЛИГРАФ"</t>
  </si>
  <si>
    <t>7705709543</t>
  </si>
  <si>
    <t>770501001</t>
  </si>
  <si>
    <t>26555359</t>
  </si>
  <si>
    <t>АО "СГК"</t>
  </si>
  <si>
    <t>5254082550</t>
  </si>
  <si>
    <t>525401001</t>
  </si>
  <si>
    <t>26322331</t>
  </si>
  <si>
    <t>АО "СИБУР-НЕФТЕХИМ"</t>
  </si>
  <si>
    <t>5249051203</t>
  </si>
  <si>
    <t>26555361</t>
  </si>
  <si>
    <t>АО "СТСК"</t>
  </si>
  <si>
    <t>5254082630</t>
  </si>
  <si>
    <t>31266320</t>
  </si>
  <si>
    <t>АО "ТЕПЛОРЕСУРС"</t>
  </si>
  <si>
    <t>5228057821</t>
  </si>
  <si>
    <t>522801001</t>
  </si>
  <si>
    <t>26358489</t>
  </si>
  <si>
    <t>АО "ТРАНС-СИГНАЛ"</t>
  </si>
  <si>
    <t>5263024642</t>
  </si>
  <si>
    <t>22-06-2016 00:00:00</t>
  </si>
  <si>
    <t>26358408</t>
  </si>
  <si>
    <t>АО "Теплоэнерго"</t>
  </si>
  <si>
    <t>5257087027</t>
  </si>
  <si>
    <t>26358184</t>
  </si>
  <si>
    <t>АО "Транспневматика"</t>
  </si>
  <si>
    <t>5224001190</t>
  </si>
  <si>
    <t>26-10-1992 00:00:00</t>
  </si>
  <si>
    <t>27585148</t>
  </si>
  <si>
    <t>АО "ЭСК"</t>
  </si>
  <si>
    <t>5262054490</t>
  </si>
  <si>
    <t>07-09-2009 00:00:00</t>
  </si>
  <si>
    <t>26322043</t>
  </si>
  <si>
    <t>АО "Энергосервис"</t>
  </si>
  <si>
    <t>7709571825</t>
  </si>
  <si>
    <t>770301001</t>
  </si>
  <si>
    <t>26358197</t>
  </si>
  <si>
    <t>АО «ХОХЛОМСКАЯ РОСПИСЬ»</t>
  </si>
  <si>
    <t>5228001113</t>
  </si>
  <si>
    <t>26358413</t>
  </si>
  <si>
    <t>АО НПП "Полет"</t>
  </si>
  <si>
    <t>5258100129</t>
  </si>
  <si>
    <t>525801001</t>
  </si>
  <si>
    <t>29-12-2011 00:00:00</t>
  </si>
  <si>
    <t>26358409</t>
  </si>
  <si>
    <t>АО ПКО "Теплообменник"</t>
  </si>
  <si>
    <t>5258000011</t>
  </si>
  <si>
    <t>28943557</t>
  </si>
  <si>
    <t>Арзамасский участок АО "НОКК"</t>
  </si>
  <si>
    <t>524345001</t>
  </si>
  <si>
    <t>26358083</t>
  </si>
  <si>
    <t>Арзамасский филиал ННГУ</t>
  </si>
  <si>
    <t>5262004442</t>
  </si>
  <si>
    <t>524303001</t>
  </si>
  <si>
    <t>26373435</t>
  </si>
  <si>
    <t>Белозеровское МУМППЖКХ</t>
  </si>
  <si>
    <t>5215000779</t>
  </si>
  <si>
    <t>521501001</t>
  </si>
  <si>
    <t>30-06-2006 00:00:00</t>
  </si>
  <si>
    <t>26825363</t>
  </si>
  <si>
    <t>Богородский филиал ООО "Арзамасское ПО "Автопровод"</t>
  </si>
  <si>
    <t>5243002464</t>
  </si>
  <si>
    <t>524502001</t>
  </si>
  <si>
    <t>28156437</t>
  </si>
  <si>
    <t>Боковское ММПП ЖКХ</t>
  </si>
  <si>
    <t>5228002477</t>
  </si>
  <si>
    <t>26358190</t>
  </si>
  <si>
    <t>ГБПОУ "ПЕРЕВОЗСКИЙ СТРОИТЕЛЬНЫЙ КОЛЛЕДЖ"</t>
  </si>
  <si>
    <t>5225001122</t>
  </si>
  <si>
    <t>522501001</t>
  </si>
  <si>
    <t>26358175</t>
  </si>
  <si>
    <t>ГБПОУ ЛАТТ</t>
  </si>
  <si>
    <t>5222002752</t>
  </si>
  <si>
    <t>26358166</t>
  </si>
  <si>
    <t>ГБПОУ ЛПК</t>
  </si>
  <si>
    <t>5221004309</t>
  </si>
  <si>
    <t>525301001</t>
  </si>
  <si>
    <t>31253577</t>
  </si>
  <si>
    <t>ГБПОУ ПСХТ</t>
  </si>
  <si>
    <t>5227001424</t>
  </si>
  <si>
    <t>522701001</t>
  </si>
  <si>
    <t>26358225</t>
  </si>
  <si>
    <t>ГБПОУ СПАССКИЙ АПТ</t>
  </si>
  <si>
    <t>5232001606</t>
  </si>
  <si>
    <t>523201001</t>
  </si>
  <si>
    <t>31036531</t>
  </si>
  <si>
    <t>ГБУ "Автозаводский детский дом - интернат"</t>
  </si>
  <si>
    <t>5256026159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</si>
  <si>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</si>
  <si>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</si>
  <si>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</si>
  <si>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</si>
  <si>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</si>
  <si>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</si>
  <si>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</si>
  <si>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</si>
  <si>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26358119</t>
  </si>
  <si>
    <t>ГБУ "Решетихинский ПНИ"</t>
  </si>
  <si>
    <t>5214003022</t>
  </si>
  <si>
    <t>521401001</t>
  </si>
  <si>
    <t>27579733</t>
  </si>
  <si>
    <t>ГБУ ОСРЦИ "Пушкино"</t>
  </si>
  <si>
    <t>5249050312</t>
  </si>
  <si>
    <t>26358243</t>
  </si>
  <si>
    <t>ГБУ СРЦИ "КРАСНЫЙ ЯР"</t>
  </si>
  <si>
    <t>5235001940</t>
  </si>
  <si>
    <t>523501001</t>
  </si>
  <si>
    <t>26555218</t>
  </si>
  <si>
    <t>ГБУЗ НО "КИСЕЛИХИНСКИЙ ОБЛАСТНОЙ ТЕРАПЕВТИЧЕСКИЙ ГОСПИТАЛЬ ДЛЯ ВЕТЕРАНОВ ВОЙН"</t>
  </si>
  <si>
    <t>5246010400</t>
  </si>
  <si>
    <t>26358374</t>
  </si>
  <si>
    <t>ГКОУ "ПАВЛОВСКИЙ САНАТОРНЫЙ ДЕТСКИЙ ДОМ"</t>
  </si>
  <si>
    <t>5252008631</t>
  </si>
  <si>
    <t>525201001</t>
  </si>
  <si>
    <t>26358271</t>
  </si>
  <si>
    <t>ГОУ СПО "Шахунский агропромышленный техникум"</t>
  </si>
  <si>
    <t>5239002285</t>
  </si>
  <si>
    <t>26555525</t>
  </si>
  <si>
    <t>ГОУ СПО Нижегородский радиотехнический колледж</t>
  </si>
  <si>
    <t>5262034750</t>
  </si>
  <si>
    <t>526201001</t>
  </si>
  <si>
    <t>28043739</t>
  </si>
  <si>
    <t>ГП НО НПЭК</t>
  </si>
  <si>
    <t>5261005524</t>
  </si>
  <si>
    <t>26358432</t>
  </si>
  <si>
    <t>ГУЗ НОКБ им. Н.А.Семашко</t>
  </si>
  <si>
    <t>5260048170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</si>
  <si>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</si>
  <si>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</si>
  <si>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</si>
  <si>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</si>
  <si>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26634205</t>
  </si>
  <si>
    <t>Дальнеконстантиновское МУПП ЖКХ</t>
  </si>
  <si>
    <t>5215001934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</si>
  <si>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</si>
  <si>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</si>
  <si>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</si>
  <si>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</si>
  <si>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</si>
  <si>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</si>
  <si>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</si>
  <si>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31025414</t>
  </si>
  <si>
    <t>7729314745</t>
  </si>
  <si>
    <t>526245001</t>
  </si>
  <si>
    <t>26358418</t>
  </si>
  <si>
    <t>ЗАО "АвиаТехМас"</t>
  </si>
  <si>
    <t>5259007683</t>
  </si>
  <si>
    <t>772901001</t>
  </si>
  <si>
    <t>26358311</t>
  </si>
  <si>
    <t>ЗАО "Борская ДПМК"</t>
  </si>
  <si>
    <t>5246016112</t>
  </si>
  <si>
    <t>26358302</t>
  </si>
  <si>
    <t>ЗАО "Борторгтехмаш"</t>
  </si>
  <si>
    <t>5246000779</t>
  </si>
  <si>
    <t>26555640</t>
  </si>
  <si>
    <t>ЗАО "Гражданстрой-НН"</t>
  </si>
  <si>
    <t>5260080208</t>
  </si>
  <si>
    <t>26358238</t>
  </si>
  <si>
    <t>ЗАО "ЗЖБИ "АРЬЕВСКИЙ"</t>
  </si>
  <si>
    <t>5235000047</t>
  </si>
  <si>
    <t>26358490</t>
  </si>
  <si>
    <t>ЗАО "ЗКПД 4 Инвест"</t>
  </si>
  <si>
    <t>5263034792</t>
  </si>
  <si>
    <t>26358415</t>
  </si>
  <si>
    <t>ЗАО "ЗСА"</t>
  </si>
  <si>
    <t>5258039509</t>
  </si>
  <si>
    <t>26555546</t>
  </si>
  <si>
    <t>ЗАО "Завод "Труд"</t>
  </si>
  <si>
    <t>5261005718</t>
  </si>
  <si>
    <t>26555654</t>
  </si>
  <si>
    <t>ЗАО "Капитал"</t>
  </si>
  <si>
    <t>5260056572</t>
  </si>
  <si>
    <t>26322355</t>
  </si>
  <si>
    <t>ЗАО "Концерн "Термаль"</t>
  </si>
  <si>
    <t>5261017382</t>
  </si>
  <si>
    <t>26951974</t>
  </si>
  <si>
    <t>ЗАО "ПКФ "Славянка"</t>
  </si>
  <si>
    <t>5260076628</t>
  </si>
  <si>
    <t>26358174</t>
  </si>
  <si>
    <t>ЗАО "Пивоваренный завод Лысковский"</t>
  </si>
  <si>
    <t>5222001220</t>
  </si>
  <si>
    <t>26358480</t>
  </si>
  <si>
    <t>ЗАО "Русский стандарт"</t>
  </si>
  <si>
    <t>5262055038</t>
  </si>
  <si>
    <t>26358293</t>
  </si>
  <si>
    <t>ЗАО "Хромтан"</t>
  </si>
  <si>
    <t>5245000180</t>
  </si>
  <si>
    <t>524501001</t>
  </si>
  <si>
    <t>26358416</t>
  </si>
  <si>
    <t>ЗАО "Энерго групп"</t>
  </si>
  <si>
    <t>5258050559</t>
  </si>
  <si>
    <t>26358476</t>
  </si>
  <si>
    <t>ЗАО МЗ "РИЛС"</t>
  </si>
  <si>
    <t>5262020719</t>
  </si>
  <si>
    <t>26358248</t>
  </si>
  <si>
    <t>ЗАО ПО "Оргхим"</t>
  </si>
  <si>
    <t>5235004482</t>
  </si>
  <si>
    <t>27572147</t>
  </si>
  <si>
    <t>ИП Бочков А.Н.</t>
  </si>
  <si>
    <t>521200606492</t>
  </si>
  <si>
    <t>отсутствует</t>
  </si>
  <si>
    <t>26896893</t>
  </si>
  <si>
    <t>ИП Здоров В.А.</t>
  </si>
  <si>
    <t>522800014806</t>
  </si>
  <si>
    <t>28870867</t>
  </si>
  <si>
    <t>ИП Копытова Н.В.</t>
  </si>
  <si>
    <t>523903931595</t>
  </si>
  <si>
    <t>26358286</t>
  </si>
  <si>
    <t>ИП Маслов С.Б.</t>
  </si>
  <si>
    <t>524400080068</t>
  </si>
  <si>
    <t>30906558</t>
  </si>
  <si>
    <t>ИП ТАРАКАНОВ Д.В.</t>
  </si>
  <si>
    <t>523901745025</t>
  </si>
  <si>
    <t>28868794</t>
  </si>
  <si>
    <t>ИП Чурашев Михаил Юрьевич</t>
  </si>
  <si>
    <t>525616836221</t>
  </si>
  <si>
    <t>26358255</t>
  </si>
  <si>
    <t>КУЗНЕЦОВСКОЕ МУП ЖКХ</t>
  </si>
  <si>
    <t>5236002390</t>
  </si>
  <si>
    <t>523601001</t>
  </si>
  <si>
    <t>26358306</t>
  </si>
  <si>
    <t>Каликинский шпалопропиточный завод - филиал ОАО  "БетЭлТранс"</t>
  </si>
  <si>
    <t>5246001839</t>
  </si>
  <si>
    <t>997650001</t>
  </si>
  <si>
    <t>27713249</t>
  </si>
  <si>
    <t>Лысковский филиал ООО "Арзамасское ПО "Автопровод"</t>
  </si>
  <si>
    <t>522202001</t>
  </si>
  <si>
    <t>26358205</t>
  </si>
  <si>
    <t>МБОУ "Хахальская основная школа"</t>
  </si>
  <si>
    <t>5228003216</t>
  </si>
  <si>
    <t>26358203</t>
  </si>
  <si>
    <t>МБОУ "Шалдежская основная школа"</t>
  </si>
  <si>
    <t>5228003054</t>
  </si>
  <si>
    <t>26755928</t>
  </si>
  <si>
    <t>МБОУ Велетьминская ООШ</t>
  </si>
  <si>
    <t>5251005412</t>
  </si>
  <si>
    <t>525101001</t>
  </si>
  <si>
    <t>27637556</t>
  </si>
  <si>
    <t>МБУ "Сервисный центр"</t>
  </si>
  <si>
    <t>5204012564</t>
  </si>
  <si>
    <t>520401001</t>
  </si>
  <si>
    <t>26358155</t>
  </si>
  <si>
    <t>МКОУ "Краснобаковская  С(К)ШИ VIII вида"</t>
  </si>
  <si>
    <t>5219001678</t>
  </si>
  <si>
    <t>28-09-2011 00:00:00</t>
  </si>
  <si>
    <t>26551350</t>
  </si>
  <si>
    <t>МОУ Белышевская школа</t>
  </si>
  <si>
    <t>5209004278</t>
  </si>
  <si>
    <t>520901001</t>
  </si>
  <si>
    <t>26755894</t>
  </si>
  <si>
    <t>МОУ Михайловская ООШ</t>
  </si>
  <si>
    <t>5251005420</t>
  </si>
  <si>
    <t>26358106</t>
  </si>
  <si>
    <t>МОУ Нарышкинская СОШ</t>
  </si>
  <si>
    <t>5210002532</t>
  </si>
  <si>
    <t>521001001</t>
  </si>
  <si>
    <t>26755921</t>
  </si>
  <si>
    <t>МОУ Саваслейская СОШ</t>
  </si>
  <si>
    <t>5251005476</t>
  </si>
  <si>
    <t>29648861</t>
  </si>
  <si>
    <t>МП "ВАДРЕСУРС"</t>
  </si>
  <si>
    <t>5206025103</t>
  </si>
  <si>
    <t>520601001</t>
  </si>
  <si>
    <t>26373529</t>
  </si>
  <si>
    <t>МП "Горводопровод"</t>
  </si>
  <si>
    <t>5228009786</t>
  </si>
  <si>
    <t>26373449</t>
  </si>
  <si>
    <t>МП "ЖКХ "Ковернинское"</t>
  </si>
  <si>
    <t>5218004355</t>
  </si>
  <si>
    <t>521801001</t>
  </si>
  <si>
    <t>26373451</t>
  </si>
  <si>
    <t>МП "ЖКХ "Сухоносовское"</t>
  </si>
  <si>
    <t>5218005045</t>
  </si>
  <si>
    <t>28942141</t>
  </si>
  <si>
    <t>МП "Жилкомсервис"</t>
  </si>
  <si>
    <t>5223034940</t>
  </si>
  <si>
    <t>26358144</t>
  </si>
  <si>
    <t>МП "Коммунальник"</t>
  </si>
  <si>
    <t>5216017239</t>
  </si>
  <si>
    <t>521601001</t>
  </si>
  <si>
    <t>26358307</t>
  </si>
  <si>
    <t>МП "Линдовский ККПиБ"</t>
  </si>
  <si>
    <t>5246004124</t>
  </si>
  <si>
    <t>26373490</t>
  </si>
  <si>
    <t>МП "НКС"</t>
  </si>
  <si>
    <t>5223033369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</si>
  <si>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</si>
  <si>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</si>
  <si>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</si>
  <si>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</si>
  <si>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</si>
  <si>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</si>
  <si>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</si>
  <si>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28869650</t>
  </si>
  <si>
    <t>МП "ТЕПЛОВЫЕ СЕТИ"</t>
  </si>
  <si>
    <t>5240000444</t>
  </si>
  <si>
    <t>524001001</t>
  </si>
  <si>
    <t>27965842</t>
  </si>
  <si>
    <t>МП ЖКХ "Планета"</t>
  </si>
  <si>
    <t>5249012187</t>
  </si>
  <si>
    <t>26358297</t>
  </si>
  <si>
    <t>МП ЖКХ С.КАМЕНКИ</t>
  </si>
  <si>
    <t>5245007965</t>
  </si>
  <si>
    <t>26358275</t>
  </si>
  <si>
    <t>МУ ТЭПП</t>
  </si>
  <si>
    <t>5243000467</t>
  </si>
  <si>
    <t>26555149</t>
  </si>
  <si>
    <t>МУЗ "Лысковская ЦРБ"</t>
  </si>
  <si>
    <t>5222010175</t>
  </si>
  <si>
    <t>26358257</t>
  </si>
  <si>
    <t>МУЗ "Чкаловская ЦРБ"</t>
  </si>
  <si>
    <t>5236003450</t>
  </si>
  <si>
    <t>26551361</t>
  </si>
  <si>
    <t>МУК "Туранский дом культуры"</t>
  </si>
  <si>
    <t>5209005507</t>
  </si>
  <si>
    <t>26652819</t>
  </si>
  <si>
    <t>МУП "Большое Козино"</t>
  </si>
  <si>
    <t>5244022199</t>
  </si>
  <si>
    <t>26373543</t>
  </si>
  <si>
    <t>МУП "Бытсервис"</t>
  </si>
  <si>
    <t>5231004770</t>
  </si>
  <si>
    <t>523101001</t>
  </si>
  <si>
    <t>31247110</t>
  </si>
  <si>
    <t>МУП "ВОДНИК"</t>
  </si>
  <si>
    <t>5234005042</t>
  </si>
  <si>
    <t>523401001</t>
  </si>
  <si>
    <t>30855659</t>
  </si>
  <si>
    <t>МУП "ВОРОТЫНСКОЕ ЖКХ"</t>
  </si>
  <si>
    <t>5211759886</t>
  </si>
  <si>
    <t>521101001</t>
  </si>
  <si>
    <t>26358098</t>
  </si>
  <si>
    <t>МУП "Варнавинкоммунсервис"</t>
  </si>
  <si>
    <t>5207003582</t>
  </si>
  <si>
    <t>27636510</t>
  </si>
  <si>
    <t>МУП "Вахтантепловодоканал"</t>
  </si>
  <si>
    <t>5239008713</t>
  </si>
  <si>
    <t>26373540</t>
  </si>
  <si>
    <t>МУП "Виткулово"</t>
  </si>
  <si>
    <t>5231005132</t>
  </si>
  <si>
    <t>28871157</t>
  </si>
  <si>
    <t>МУП "Водоканал"</t>
  </si>
  <si>
    <t>5239010720</t>
  </si>
  <si>
    <t>26358320</t>
  </si>
  <si>
    <t>МУП "Выксатеплоэнерго"</t>
  </si>
  <si>
    <t>5247016147</t>
  </si>
  <si>
    <t>26358264</t>
  </si>
  <si>
    <t>МУП "ГАРАНТ-ЖКХ"</t>
  </si>
  <si>
    <t>5238005477</t>
  </si>
  <si>
    <t>27201619</t>
  </si>
  <si>
    <t>МУП "ДзержинскЭнерго"</t>
  </si>
  <si>
    <t>5249003457</t>
  </si>
  <si>
    <t>26358220</t>
  </si>
  <si>
    <t>МУП "Елизарово"</t>
  </si>
  <si>
    <t>5231004795</t>
  </si>
  <si>
    <t>26358121</t>
  </si>
  <si>
    <t>МУП "ЖИЛИЩНИК" ВОЛОДАРСКОГО РАЙОНА</t>
  </si>
  <si>
    <t>5214006023</t>
  </si>
  <si>
    <t>28449409</t>
  </si>
  <si>
    <t>МУП "ЖКХ "СЕВЕРНЫЙ"</t>
  </si>
  <si>
    <t>5248036146</t>
  </si>
  <si>
    <t>524801001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</si>
  <si>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</si>
  <si>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</si>
  <si>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</si>
  <si>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</si>
  <si>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</si>
  <si>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</si>
  <si>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</si>
  <si>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</si>
  <si>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</si>
  <si>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26358333</t>
  </si>
  <si>
    <t>МУП "ЖКХ Ильинское"</t>
  </si>
  <si>
    <t>5248015724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</si>
  <si>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</si>
  <si>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</si>
  <si>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</si>
  <si>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</si>
  <si>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</si>
  <si>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</si>
  <si>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</si>
  <si>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</si>
  <si>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</si>
  <si>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26358335</t>
  </si>
  <si>
    <t>МУП "ЖКХ Мошковское"</t>
  </si>
  <si>
    <t>5248015756</t>
  </si>
  <si>
    <t>26358336</t>
  </si>
  <si>
    <t>МУП "ЖКХ ПЕРВОМАЙСКОЕ"</t>
  </si>
  <si>
    <t>5248016703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</si>
  <si>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</si>
  <si>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</si>
  <si>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</si>
  <si>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</si>
  <si>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</si>
  <si>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</si>
  <si>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</si>
  <si>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26358334</t>
  </si>
  <si>
    <t>МУП "ЖКХ Тимирязево"</t>
  </si>
  <si>
    <t>5248015749</t>
  </si>
  <si>
    <t>26358332</t>
  </si>
  <si>
    <t>МУП "ЖКХ Федуринское"</t>
  </si>
  <si>
    <t>5248015717</t>
  </si>
  <si>
    <t>31266429</t>
  </si>
  <si>
    <t>МУП "ЖКХ"</t>
  </si>
  <si>
    <t>5208006025</t>
  </si>
  <si>
    <t>520801001</t>
  </si>
  <si>
    <t>26358081</t>
  </si>
  <si>
    <t>МУП "Жилком"</t>
  </si>
  <si>
    <t>5201029760</t>
  </si>
  <si>
    <t>520101001</t>
  </si>
  <si>
    <t>28871911</t>
  </si>
  <si>
    <t>МУП "КОММУНАЛЬЩИК"</t>
  </si>
  <si>
    <t>5225006709</t>
  </si>
  <si>
    <t>30872197</t>
  </si>
  <si>
    <t>МУП "КОММУНРЕСУРС КРАСНОБАКОВСКОГО РАЙОНА"</t>
  </si>
  <si>
    <t>5219383900</t>
  </si>
  <si>
    <t>02-08-2016 00:00:00</t>
  </si>
  <si>
    <t>26552168</t>
  </si>
  <si>
    <t>МУП "КОМУНЭНЕРГО"</t>
  </si>
  <si>
    <t>5238006336</t>
  </si>
  <si>
    <t>30354230</t>
  </si>
  <si>
    <t>МУП "КОНЕВО"</t>
  </si>
  <si>
    <t>5244029437</t>
  </si>
  <si>
    <t>28146599</t>
  </si>
  <si>
    <t>МУП "Коммунальник"</t>
  </si>
  <si>
    <t>5222003594</t>
  </si>
  <si>
    <t>26373510</t>
  </si>
  <si>
    <t>МУП "Коммунальщик"</t>
  </si>
  <si>
    <t>5226013184</t>
  </si>
  <si>
    <t>522601001</t>
  </si>
  <si>
    <t>26373421</t>
  </si>
  <si>
    <t>МУП "Коммунсервис"</t>
  </si>
  <si>
    <t>5214000230</t>
  </si>
  <si>
    <t>26358284</t>
  </si>
  <si>
    <t>МУП "Комфорт"</t>
  </si>
  <si>
    <t>5243016724</t>
  </si>
  <si>
    <t>28827589</t>
  </si>
  <si>
    <t>МУП "Кочергино"</t>
  </si>
  <si>
    <t>5244025619</t>
  </si>
  <si>
    <t>26358265</t>
  </si>
  <si>
    <t>МУП "Лесогорск ЖКХ"</t>
  </si>
  <si>
    <t>5238005484</t>
  </si>
  <si>
    <t>31158286</t>
  </si>
  <si>
    <t>МУП "Лысковокоммунсервис"</t>
  </si>
  <si>
    <t>5222071587</t>
  </si>
  <si>
    <t>28872216</t>
  </si>
  <si>
    <t>МУП "МАЛОЕ КОЗИНО"</t>
  </si>
  <si>
    <t>5244028031</t>
  </si>
  <si>
    <t>31314620</t>
  </si>
  <si>
    <t>МУП "МП "БРКК" МО "БМР"</t>
  </si>
  <si>
    <t>5244031690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</si>
  <si>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</si>
  <si>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</si>
  <si>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</si>
  <si>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</si>
  <si>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</si>
  <si>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</si>
  <si>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27808573</t>
  </si>
  <si>
    <t>МУП "Новосмолинское"</t>
  </si>
  <si>
    <t>5214010679</t>
  </si>
  <si>
    <t>26951743</t>
  </si>
  <si>
    <t>МУП "Объединение Кстовский Торговый Дом"</t>
  </si>
  <si>
    <t>5250000355</t>
  </si>
  <si>
    <t>525001001</t>
  </si>
  <si>
    <t>31205512</t>
  </si>
  <si>
    <t>МУП "РАЙТОПСБЫТ"</t>
  </si>
  <si>
    <t>5226013120</t>
  </si>
  <si>
    <t>28455254</t>
  </si>
  <si>
    <t>МУП "Решетихинские коммунальные сети"</t>
  </si>
  <si>
    <t>5214011538</t>
  </si>
  <si>
    <t>30382083</t>
  </si>
  <si>
    <t>МУП "СЕВЕРНОЕ ЖКХ"</t>
  </si>
  <si>
    <t>5207016670</t>
  </si>
  <si>
    <t>26358226</t>
  </si>
  <si>
    <t>МУП "СПАССКОЕ ЖКХ"</t>
  </si>
  <si>
    <t>5232002977</t>
  </si>
  <si>
    <t>26373539</t>
  </si>
  <si>
    <t>МУП "Сеченовское ЖКХ"</t>
  </si>
  <si>
    <t>5230000050</t>
  </si>
  <si>
    <t>27774457</t>
  </si>
  <si>
    <t>МУП "Стандарт Сервис"</t>
  </si>
  <si>
    <t>5214010870</t>
  </si>
  <si>
    <t>27773931</t>
  </si>
  <si>
    <t>МУП "Сява - Теплосервис"</t>
  </si>
  <si>
    <t>5239010374</t>
  </si>
  <si>
    <t>27636513</t>
  </si>
  <si>
    <t>МУП "Сявакоммунсервис"</t>
  </si>
  <si>
    <t>5239008061</t>
  </si>
  <si>
    <t>26373630</t>
  </si>
  <si>
    <t>МУП "ТВК" г. Заволжья</t>
  </si>
  <si>
    <t>5248016372</t>
  </si>
  <si>
    <t>31348885</t>
  </si>
  <si>
    <t>МУП "ТРУД"</t>
  </si>
  <si>
    <t>5201002409</t>
  </si>
  <si>
    <t>27573878</t>
  </si>
  <si>
    <t>МУП "Тепло"</t>
  </si>
  <si>
    <t>5252029494</t>
  </si>
  <si>
    <t>26552019</t>
  </si>
  <si>
    <t>МУП "Тепловик-1"</t>
  </si>
  <si>
    <t>5217001030</t>
  </si>
  <si>
    <t>521701001</t>
  </si>
  <si>
    <t>26552021</t>
  </si>
  <si>
    <t>МУП "Тепловик-2"</t>
  </si>
  <si>
    <t>5217001062</t>
  </si>
  <si>
    <t>26358322</t>
  </si>
  <si>
    <t>МУП "Тепловые сети"</t>
  </si>
  <si>
    <t>5248011350</t>
  </si>
  <si>
    <t>26358206</t>
  </si>
  <si>
    <t>МУП "Теплосервис"</t>
  </si>
  <si>
    <t>5228009803</t>
  </si>
  <si>
    <t>26358253</t>
  </si>
  <si>
    <t>МУП "Теплосети"</t>
  </si>
  <si>
    <t>5235005493</t>
  </si>
  <si>
    <t>26358221</t>
  </si>
  <si>
    <t>МУП "Теплоэнергия-1"</t>
  </si>
  <si>
    <t>5231004851</t>
  </si>
  <si>
    <t>30438261</t>
  </si>
  <si>
    <t>МУП "Теплоэнергия-2"</t>
  </si>
  <si>
    <t>5231006538</t>
  </si>
  <si>
    <t>03-03-2016 00:00:00</t>
  </si>
  <si>
    <t>26555847</t>
  </si>
  <si>
    <t>МУП "Теплоэнергосервис"</t>
  </si>
  <si>
    <t>5251008438</t>
  </si>
  <si>
    <t>26373388</t>
  </si>
  <si>
    <t>МУП "Управляющая компания"</t>
  </si>
  <si>
    <t>5204001114</t>
  </si>
  <si>
    <t>28053496</t>
  </si>
  <si>
    <t>МУП "ШОКС"</t>
  </si>
  <si>
    <t>5239010688</t>
  </si>
  <si>
    <t>26373587</t>
  </si>
  <si>
    <t>МУП "Шахуньяводоканал"</t>
  </si>
  <si>
    <t>5239008791</t>
  </si>
  <si>
    <t>26358223</t>
  </si>
  <si>
    <t>МУП "Яковское"</t>
  </si>
  <si>
    <t>5231005125</t>
  </si>
  <si>
    <t>31258650</t>
  </si>
  <si>
    <t>МУП ВАРНАВИНСКОГО РАЙОНА "ТЕПЛОСНАБЖЕНИЕ"</t>
  </si>
  <si>
    <t>5207016782</t>
  </si>
  <si>
    <t>26774409</t>
  </si>
  <si>
    <t>МУП Варнавинского района "Северный"</t>
  </si>
  <si>
    <t>5207013439</t>
  </si>
  <si>
    <t>26358381</t>
  </si>
  <si>
    <t>МУП Единый поставщик</t>
  </si>
  <si>
    <t>5252019432</t>
  </si>
  <si>
    <t>27577563</t>
  </si>
  <si>
    <t>МУП ЖКХ</t>
  </si>
  <si>
    <t>5237002949</t>
  </si>
  <si>
    <t>523701001</t>
  </si>
  <si>
    <t>26358136</t>
  </si>
  <si>
    <t>МУП ЖКХ "БОГОЯВЛЕНСКОЕ"</t>
  </si>
  <si>
    <t>5215010375</t>
  </si>
  <si>
    <t>28146582</t>
  </si>
  <si>
    <t>МУП ЖКХ "Бармино"</t>
  </si>
  <si>
    <t>5222000272</t>
  </si>
  <si>
    <t>28146616</t>
  </si>
  <si>
    <t>МУП ЖКХ "Валки"</t>
  </si>
  <si>
    <t>5222059798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</si>
  <si>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</si>
  <si>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</si>
  <si>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</si>
  <si>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</si>
  <si>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</si>
  <si>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</si>
  <si>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</si>
  <si>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26358310</t>
  </si>
  <si>
    <t>МУП ЖКХ "КАЛИКИНСКОЕ"</t>
  </si>
  <si>
    <t>5246014281</t>
  </si>
  <si>
    <t>27633085</t>
  </si>
  <si>
    <t>МУП ЖКХ "Коммунальник"</t>
  </si>
  <si>
    <t>5203002330</t>
  </si>
  <si>
    <t>520303001</t>
  </si>
  <si>
    <t>26358169</t>
  </si>
  <si>
    <t>МУП ЖКХ "Леньково"</t>
  </si>
  <si>
    <t>5222070336</t>
  </si>
  <si>
    <t>26358173</t>
  </si>
  <si>
    <t>МУП ЖКХ "Нива"</t>
  </si>
  <si>
    <t>5222001100</t>
  </si>
  <si>
    <t>26358170</t>
  </si>
  <si>
    <t>МУП ЖКХ "Просек"</t>
  </si>
  <si>
    <t>5222070343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</si>
  <si>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</si>
  <si>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</si>
  <si>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</si>
  <si>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</si>
  <si>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</si>
  <si>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</si>
  <si>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</si>
  <si>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26358113</t>
  </si>
  <si>
    <t>МУП ЖКХ "Уют"</t>
  </si>
  <si>
    <t>5212509938</t>
  </si>
  <si>
    <t>521201001</t>
  </si>
  <si>
    <t>27362599</t>
  </si>
  <si>
    <t>МУП ЖКХ "Центральное"</t>
  </si>
  <si>
    <t>5212007286</t>
  </si>
  <si>
    <t>28155211</t>
  </si>
  <si>
    <t>МУП ЖКХ Бриляково</t>
  </si>
  <si>
    <t>5248015668</t>
  </si>
  <si>
    <t>26553600</t>
  </si>
  <si>
    <t>МУП ЖКХ Григоровского сельсовета</t>
  </si>
  <si>
    <t>5204001467</t>
  </si>
  <si>
    <t>28155300</t>
  </si>
  <si>
    <t>МУП ЖКХ Смиркино</t>
  </si>
  <si>
    <t>5248015643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</si>
  <si>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</si>
  <si>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</si>
  <si>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</si>
  <si>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</si>
  <si>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</si>
  <si>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</si>
  <si>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</si>
  <si>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</si>
  <si>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</si>
  <si>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</si>
  <si>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28156491</t>
  </si>
  <si>
    <t>МУП Сухобезводнинский ЖЭУ</t>
  </si>
  <si>
    <t>5228000198</t>
  </si>
  <si>
    <t>26358231</t>
  </si>
  <si>
    <t>МУП Тонкинского района "Тонкинские теплосети"</t>
  </si>
  <si>
    <t>5233002810</t>
  </si>
  <si>
    <t>523301001</t>
  </si>
  <si>
    <t>26358129</t>
  </si>
  <si>
    <t>Малопицкое МУМППЖКХ</t>
  </si>
  <si>
    <t>5215000761</t>
  </si>
  <si>
    <t>29-06-2006 00:00:00</t>
  </si>
  <si>
    <t>26358425</t>
  </si>
  <si>
    <t>НГТУ</t>
  </si>
  <si>
    <t>5260001439</t>
  </si>
  <si>
    <t>26358426</t>
  </si>
  <si>
    <t>ННГАСУ</t>
  </si>
  <si>
    <t>5260002707</t>
  </si>
  <si>
    <t>26358474</t>
  </si>
  <si>
    <t>ННГУ</t>
  </si>
  <si>
    <t>26555250</t>
  </si>
  <si>
    <t>НПАП № 1 - филиал МП "Нижегородпассажиравтотранс"</t>
  </si>
  <si>
    <t>5260000192</t>
  </si>
  <si>
    <t>525703001</t>
  </si>
  <si>
    <t>26555257</t>
  </si>
  <si>
    <t>НПАП № 2 - филиал МП "Нижегородпассажиравтотранс"</t>
  </si>
  <si>
    <t>525802001</t>
  </si>
  <si>
    <t>26358420</t>
  </si>
  <si>
    <t>Нижегородский авиастроительный завод "Сокол" - филиал АО "РСК "МиГ"</t>
  </si>
  <si>
    <t>7714733528</t>
  </si>
  <si>
    <t>26358124</t>
  </si>
  <si>
    <t>Нижегородское МУМППЖКХ</t>
  </si>
  <si>
    <t>5215000391</t>
  </si>
  <si>
    <t>26358477</t>
  </si>
  <si>
    <t>ОАО "170 РЗ СОП"</t>
  </si>
  <si>
    <t>5262240714</t>
  </si>
  <si>
    <t>26358414</t>
  </si>
  <si>
    <t>ОАО "АСПО-1"</t>
  </si>
  <si>
    <t>5258003439</t>
  </si>
  <si>
    <t>26358240</t>
  </si>
  <si>
    <t>ОАО "Автомобилист"</t>
  </si>
  <si>
    <t>5235000865</t>
  </si>
  <si>
    <t>26358150</t>
  </si>
  <si>
    <t>ОАО "Агроплемкомбинат МИР"</t>
  </si>
  <si>
    <t>5218005172</t>
  </si>
  <si>
    <t>26358277</t>
  </si>
  <si>
    <t>ОАО "Арзамасская войлочная фабрика"</t>
  </si>
  <si>
    <t>5243000788</t>
  </si>
  <si>
    <t>26358400</t>
  </si>
  <si>
    <t>ОАО "ВВПКП "Оборонпромкомплекс"</t>
  </si>
  <si>
    <t>5257007173</t>
  </si>
  <si>
    <t>28062748</t>
  </si>
  <si>
    <t>ОАО "ВРК-3" г. Арзамас</t>
  </si>
  <si>
    <t>760643001</t>
  </si>
  <si>
    <t>26358483</t>
  </si>
  <si>
    <t>ОАО "Верхневолгоэлектромонтаж-НН"</t>
  </si>
  <si>
    <t>5262089823</t>
  </si>
  <si>
    <t>26358109</t>
  </si>
  <si>
    <t>ОАО "Вознесенские коммунальные системы"</t>
  </si>
  <si>
    <t>5210189915</t>
  </si>
  <si>
    <t>26555646</t>
  </si>
  <si>
    <t>ОАО "Волговятмашэлектроснабсбыт"</t>
  </si>
  <si>
    <t>5263005417</t>
  </si>
  <si>
    <t>26358316</t>
  </si>
  <si>
    <t>ОАО "Выксалес"</t>
  </si>
  <si>
    <t>5247005917</t>
  </si>
  <si>
    <t>26358364</t>
  </si>
  <si>
    <t>ОАО "Гидроагрегат"</t>
  </si>
  <si>
    <t>5252000470</t>
  </si>
  <si>
    <t>26358401</t>
  </si>
  <si>
    <t>ОАО "Горьковский завод аппаратуры связи им. А.С.Попова"</t>
  </si>
  <si>
    <t>5257008145</t>
  </si>
  <si>
    <t>26358337</t>
  </si>
  <si>
    <t>ОАО "Дизель"</t>
  </si>
  <si>
    <t>5249012839</t>
  </si>
  <si>
    <t>26358486</t>
  </si>
  <si>
    <t>ОАО "Железобетонстрой № 5"</t>
  </si>
  <si>
    <t>5263001405</t>
  </si>
  <si>
    <t>26358459</t>
  </si>
  <si>
    <t>ОАО "ЗИП"</t>
  </si>
  <si>
    <t>5260900066</t>
  </si>
  <si>
    <t>05-09-2006 00:00:00</t>
  </si>
  <si>
    <t>26358421</t>
  </si>
  <si>
    <t>ОАО "ЗТО "Камея"</t>
  </si>
  <si>
    <t>5259010887</t>
  </si>
  <si>
    <t>26358117</t>
  </si>
  <si>
    <t>ОАО "Ильиногорское"</t>
  </si>
  <si>
    <t>5214001459</t>
  </si>
  <si>
    <t>28110427</t>
  </si>
  <si>
    <t>ОАО "Инженерный центр"</t>
  </si>
  <si>
    <t>5263042850</t>
  </si>
  <si>
    <t>26569255</t>
  </si>
  <si>
    <t>ОАО "Керма"</t>
  </si>
  <si>
    <t>5250001581</t>
  </si>
  <si>
    <t>26358237</t>
  </si>
  <si>
    <t>ОАО "Коммунтехсервис"</t>
  </si>
  <si>
    <t>5234003863</t>
  </si>
  <si>
    <t>26358281</t>
  </si>
  <si>
    <t>ОАО "ЛЕГМАШ"</t>
  </si>
  <si>
    <t>5243001862</t>
  </si>
  <si>
    <t>27-10-1992 00:00:00</t>
  </si>
  <si>
    <t>26358171</t>
  </si>
  <si>
    <t>ОАО "ЛЭТЗ"</t>
  </si>
  <si>
    <t>5222000882</t>
  </si>
  <si>
    <t>26358359</t>
  </si>
  <si>
    <t>ОАО "МИЗ-Ворсма"</t>
  </si>
  <si>
    <t>5252000368</t>
  </si>
  <si>
    <t>27635910</t>
  </si>
  <si>
    <t>ОАО "МК "Нижегородский"</t>
  </si>
  <si>
    <t>5261005806</t>
  </si>
  <si>
    <t>26951227</t>
  </si>
  <si>
    <t>ОАО "НКХП-ДЕВЕЛОПМЕНТ"</t>
  </si>
  <si>
    <t>5260005345</t>
  </si>
  <si>
    <t>26814688</t>
  </si>
  <si>
    <t>ОАО "Объединение котельных и тепловых сетей"</t>
  </si>
  <si>
    <t>5246038162</t>
  </si>
  <si>
    <t>26555652</t>
  </si>
  <si>
    <t>ОАО "Оргсинтез"</t>
  </si>
  <si>
    <t>5259008239</t>
  </si>
  <si>
    <t>26358321</t>
  </si>
  <si>
    <t>ОАО "ПАНСИОНАТ "БУРЕВЕСТНИК"</t>
  </si>
  <si>
    <t>5248005892</t>
  </si>
  <si>
    <t>26358361</t>
  </si>
  <si>
    <t>ОАО "Павловский завод им.Кирова"</t>
  </si>
  <si>
    <t>5252000382</t>
  </si>
  <si>
    <t>27620829</t>
  </si>
  <si>
    <t>ОАО "Павловский машиностроительный завод "Восход"</t>
  </si>
  <si>
    <t>5252000375</t>
  </si>
  <si>
    <t>26557559</t>
  </si>
  <si>
    <t>ОАО "Перспектива"</t>
  </si>
  <si>
    <t>5216000027</t>
  </si>
  <si>
    <t>26358289</t>
  </si>
  <si>
    <t>ОАО "Полиграфкартон"</t>
  </si>
  <si>
    <t>5244010789</t>
  </si>
  <si>
    <t>26358176</t>
  </si>
  <si>
    <t>ОАО "РЕМОНТНИК"</t>
  </si>
  <si>
    <t>5222003178</t>
  </si>
  <si>
    <t>26648877</t>
  </si>
  <si>
    <t>ОАО "РЖД" (Дирекция по тепловодоснабжению)</t>
  </si>
  <si>
    <t>997650010</t>
  </si>
  <si>
    <t>26358411</t>
  </si>
  <si>
    <t>ОАО "РУМО"</t>
  </si>
  <si>
    <t>5258000068</t>
  </si>
  <si>
    <t>26358278</t>
  </si>
  <si>
    <t>ОАО "Рикор-Электроникс"</t>
  </si>
  <si>
    <t>5243001622</t>
  </si>
  <si>
    <t>27566914</t>
  </si>
  <si>
    <t>ОАО "Силикатный завод №1"</t>
  </si>
  <si>
    <t>5263008721</t>
  </si>
  <si>
    <t>27054261</t>
  </si>
  <si>
    <t>ОАО "ТГК-6"</t>
  </si>
  <si>
    <t>5257072937</t>
  </si>
  <si>
    <t>26358346</t>
  </si>
  <si>
    <t>ОАО "ТСКР"</t>
  </si>
  <si>
    <t>5250045250</t>
  </si>
  <si>
    <t>26358112</t>
  </si>
  <si>
    <t>ОАО "Тепловик"</t>
  </si>
  <si>
    <t>5211759082</t>
  </si>
  <si>
    <t>26-02-2004 00:00:00</t>
  </si>
  <si>
    <t>26951315</t>
  </si>
  <si>
    <t>ОАО "УК ЖКХ Починковского района"</t>
  </si>
  <si>
    <t>5227006006</t>
  </si>
  <si>
    <t>26358214</t>
  </si>
  <si>
    <t>ОАО "УК ЖКХ Сергачского района"</t>
  </si>
  <si>
    <t>5229007213</t>
  </si>
  <si>
    <t>522901001</t>
  </si>
  <si>
    <t>28148693</t>
  </si>
  <si>
    <t>ОАО хладокомбинат "Заречный"</t>
  </si>
  <si>
    <t>5258000780</t>
  </si>
  <si>
    <t>28046028</t>
  </si>
  <si>
    <t>ООО "Автобан"</t>
  </si>
  <si>
    <t>5262057290</t>
  </si>
  <si>
    <t>26358389</t>
  </si>
  <si>
    <t>ООО "Автозаводская ТЭЦ"</t>
  </si>
  <si>
    <t>5256049357</t>
  </si>
  <si>
    <t>26552237</t>
  </si>
  <si>
    <t>ООО "Агенство недвижимости "Виктория"</t>
  </si>
  <si>
    <t>5261026267</t>
  </si>
  <si>
    <t>26358387</t>
  </si>
  <si>
    <t>ООО "Агрокомплекс Доскино"</t>
  </si>
  <si>
    <t>5256048674</t>
  </si>
  <si>
    <t>28257101</t>
  </si>
  <si>
    <t>ООО "Актеон"</t>
  </si>
  <si>
    <t>5262114420</t>
  </si>
  <si>
    <t>26358417</t>
  </si>
  <si>
    <t>ООО "Альянс"</t>
  </si>
  <si>
    <t>5258065160</t>
  </si>
  <si>
    <t>28799523</t>
  </si>
  <si>
    <t>ООО "Арго-Энерго52"</t>
  </si>
  <si>
    <t>5260357354</t>
  </si>
  <si>
    <t>26358283</t>
  </si>
  <si>
    <t>ООО "Арзамасское ПО "Автопровод"</t>
  </si>
  <si>
    <t>26358250</t>
  </si>
  <si>
    <t>ООО "Арьякоммунсервис"</t>
  </si>
  <si>
    <t>5235006602</t>
  </si>
  <si>
    <t>26647119</t>
  </si>
  <si>
    <t>ООО "Атриум Инвест"</t>
  </si>
  <si>
    <t>5259088139</t>
  </si>
  <si>
    <t>30358115</t>
  </si>
  <si>
    <t>ООО "БЗДСМ-НН"</t>
  </si>
  <si>
    <t>5258116418</t>
  </si>
  <si>
    <t>28460925</t>
  </si>
  <si>
    <t>ООО "БТГ"</t>
  </si>
  <si>
    <t>5246043620</t>
  </si>
  <si>
    <t>28460940</t>
  </si>
  <si>
    <t>ООО "БТС"</t>
  </si>
  <si>
    <t>5246043613</t>
  </si>
  <si>
    <t>27589213</t>
  </si>
  <si>
    <t>ООО "БТТ"</t>
  </si>
  <si>
    <t>5244023717</t>
  </si>
  <si>
    <t>26358178</t>
  </si>
  <si>
    <t>ООО "БУМИ"</t>
  </si>
  <si>
    <t>5222014282</t>
  </si>
  <si>
    <t>28460875</t>
  </si>
  <si>
    <t>ООО "БЭФ"</t>
  </si>
  <si>
    <t>5246043638</t>
  </si>
  <si>
    <t>26552258</t>
  </si>
  <si>
    <t>ООО "Богородский завод домостроительных материалов"</t>
  </si>
  <si>
    <t>5245012524</t>
  </si>
  <si>
    <t>28013687</t>
  </si>
  <si>
    <t>ООО "Бор Инвест"</t>
  </si>
  <si>
    <t>5246041888</t>
  </si>
  <si>
    <t>28460965</t>
  </si>
  <si>
    <t>ООО "Бор Теплоэнерго"</t>
  </si>
  <si>
    <t>5246043589</t>
  </si>
  <si>
    <t>28500820</t>
  </si>
  <si>
    <t>ООО "Бугровские мельницы"</t>
  </si>
  <si>
    <t>5257071563</t>
  </si>
  <si>
    <t>30848786</t>
  </si>
  <si>
    <t>5258131649</t>
  </si>
  <si>
    <t>31197101</t>
  </si>
  <si>
    <t>5262357310</t>
  </si>
  <si>
    <t>26358491</t>
  </si>
  <si>
    <t>ООО "Бутурлинское жилищно-коммунальное хозяйство"</t>
  </si>
  <si>
    <t>5205004630</t>
  </si>
  <si>
    <t>520501001</t>
  </si>
  <si>
    <t>31211396</t>
  </si>
  <si>
    <t>ООО "ВЕРУС ГРУПП"</t>
  </si>
  <si>
    <t>5257173928</t>
  </si>
  <si>
    <t>26553578</t>
  </si>
  <si>
    <t>ООО "ВМЗ-Универсал"</t>
  </si>
  <si>
    <t>5247017863</t>
  </si>
  <si>
    <t>31187851</t>
  </si>
  <si>
    <t>ООО "ВОЛГАРЕСУРС"</t>
  </si>
  <si>
    <t>5244031394</t>
  </si>
  <si>
    <t>26766900</t>
  </si>
  <si>
    <t>ООО "Вадская ТК"</t>
  </si>
  <si>
    <t>5206024935</t>
  </si>
  <si>
    <t>28425169</t>
  </si>
  <si>
    <t>ООО "Веста"</t>
  </si>
  <si>
    <t>5251008188</t>
  </si>
  <si>
    <t>27782735</t>
  </si>
  <si>
    <t>ООО "Ветлужская ТК"</t>
  </si>
  <si>
    <t>5209005786</t>
  </si>
  <si>
    <t>31110429</t>
  </si>
  <si>
    <t>ООО "Виктория"</t>
  </si>
  <si>
    <t>5257002249</t>
  </si>
  <si>
    <t>05-12-2002 00:00:00</t>
  </si>
  <si>
    <t>26373553</t>
  </si>
  <si>
    <t>ООО "Водоканал"</t>
  </si>
  <si>
    <t>5235006585</t>
  </si>
  <si>
    <t>26555521</t>
  </si>
  <si>
    <t>5236007711</t>
  </si>
  <si>
    <t>27909040</t>
  </si>
  <si>
    <t>ООО "Вознесенский теплосервис"</t>
  </si>
  <si>
    <t>5210000359</t>
  </si>
  <si>
    <t>26358298</t>
  </si>
  <si>
    <t>ООО "Волготрансгазстроймонтаж"</t>
  </si>
  <si>
    <t>5245008630</t>
  </si>
  <si>
    <t>26357017</t>
  </si>
  <si>
    <t>ООО "Волгоэлектросеть-НН"</t>
  </si>
  <si>
    <t>5246041687</t>
  </si>
  <si>
    <t>28037674</t>
  </si>
  <si>
    <t>ООО "Воскресенский ЛПК "Сталекс"</t>
  </si>
  <si>
    <t>5212006885</t>
  </si>
  <si>
    <t>31026167</t>
  </si>
  <si>
    <t>ООО "Восход"</t>
  </si>
  <si>
    <t>5207016711</t>
  </si>
  <si>
    <t>26774403</t>
  </si>
  <si>
    <t>ООО "Восходкомин"</t>
  </si>
  <si>
    <t>5207013252</t>
  </si>
  <si>
    <t>26358435</t>
  </si>
  <si>
    <t>ООО "Высоковский кирпичный завод+"</t>
  </si>
  <si>
    <t>5260108580</t>
  </si>
  <si>
    <t>26373418</t>
  </si>
  <si>
    <t>ООО "Гагинское ЖКХ"</t>
  </si>
  <si>
    <t>5213004143</t>
  </si>
  <si>
    <t>521301001</t>
  </si>
  <si>
    <t>27866190</t>
  </si>
  <si>
    <t>ООО "Генерация тепла"</t>
  </si>
  <si>
    <t>5258103070</t>
  </si>
  <si>
    <t>28502351</t>
  </si>
  <si>
    <t>ООО "Гефест"</t>
  </si>
  <si>
    <t>5239010310</t>
  </si>
  <si>
    <t>26358452</t>
  </si>
  <si>
    <t>ООО "Городецкий судоремонтный завод"</t>
  </si>
  <si>
    <t>5260142895</t>
  </si>
  <si>
    <t>30385011</t>
  </si>
  <si>
    <t>ООО "Гранит"</t>
  </si>
  <si>
    <t>5260182440</t>
  </si>
  <si>
    <t>26556543</t>
  </si>
  <si>
    <t>ООО "ГремячевТепло"</t>
  </si>
  <si>
    <t>5260262455</t>
  </si>
  <si>
    <t>30854354</t>
  </si>
  <si>
    <t>ООО "ДЕМЕТРА"</t>
  </si>
  <si>
    <t>5260235420</t>
  </si>
  <si>
    <t>30390705</t>
  </si>
  <si>
    <t>ООО "ДеКом"</t>
  </si>
  <si>
    <t>5258106233</t>
  </si>
  <si>
    <t>28265659</t>
  </si>
  <si>
    <t>ООО "Дзержинсктеплогаз"</t>
  </si>
  <si>
    <t>5249123377</t>
  </si>
  <si>
    <t>31196698</t>
  </si>
  <si>
    <t>ООО "ЖБС-5"</t>
  </si>
  <si>
    <t>5263130707</t>
  </si>
  <si>
    <t>28869779</t>
  </si>
  <si>
    <t>ООО "ЖДАНОВСКИЙ"</t>
  </si>
  <si>
    <t>5252033363</t>
  </si>
  <si>
    <t>28091842</t>
  </si>
  <si>
    <t>ООО "ЖКС"</t>
  </si>
  <si>
    <t>5223034676</t>
  </si>
  <si>
    <t>26557165</t>
  </si>
  <si>
    <t>ООО "Жилкомсервис"</t>
  </si>
  <si>
    <t>5228055711</t>
  </si>
  <si>
    <t>28858492</t>
  </si>
  <si>
    <t>ООО "ЗЕНИТ ЭНЕРГО"</t>
  </si>
  <si>
    <t>5262305560</t>
  </si>
  <si>
    <t>08-09-2014 00:00:00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</si>
  <si>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</si>
  <si>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</si>
  <si>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</si>
  <si>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</si>
  <si>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</si>
  <si>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</si>
  <si>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31306641</t>
  </si>
  <si>
    <t>ООО "ИНЖЕНЕРНЫЙ ЦЕНТР"</t>
  </si>
  <si>
    <t>5246053330</t>
  </si>
  <si>
    <t>03-04-2019 00:00:00</t>
  </si>
  <si>
    <t>28460903</t>
  </si>
  <si>
    <t>ООО "ИТ"</t>
  </si>
  <si>
    <t>5246043596</t>
  </si>
  <si>
    <t>28821602</t>
  </si>
  <si>
    <t>ООО "Интер"</t>
  </si>
  <si>
    <t>5250060280</t>
  </si>
  <si>
    <t>31061810</t>
  </si>
  <si>
    <t>ООО "КАПИТАЛ-МЕНЕДЖМЕНТ"</t>
  </si>
  <si>
    <t>5258135717</t>
  </si>
  <si>
    <t>31341452</t>
  </si>
  <si>
    <t>ООО "КАПИТАЛЪ"</t>
  </si>
  <si>
    <t>5244031891</t>
  </si>
  <si>
    <t>26358471</t>
  </si>
  <si>
    <t>ООО "КЛАСС ПЛЮС"</t>
  </si>
  <si>
    <t>5261106233</t>
  </si>
  <si>
    <t>31345872</t>
  </si>
  <si>
    <t>ООО "КМ ТЕПЛОРЕСУРС"</t>
  </si>
  <si>
    <t>5262362977</t>
  </si>
  <si>
    <t>30801688</t>
  </si>
  <si>
    <t>ООО "КМ ЭНЕРГО"</t>
  </si>
  <si>
    <t>5262299002</t>
  </si>
  <si>
    <t>30854345</t>
  </si>
  <si>
    <t>ООО "КОММУНАЛЬЩИК-НН"</t>
  </si>
  <si>
    <t>5245027023</t>
  </si>
  <si>
    <t>19-10-2015 00:00:00</t>
  </si>
  <si>
    <t>28815743</t>
  </si>
  <si>
    <t>ООО "КСК"</t>
  </si>
  <si>
    <t>5256122751</t>
  </si>
  <si>
    <t>28871053</t>
  </si>
  <si>
    <t>ООО "Капролактам-Энерго"</t>
  </si>
  <si>
    <t>5249133382</t>
  </si>
  <si>
    <t>28043750</t>
  </si>
  <si>
    <t>ООО "Княгининский Стройгаз"</t>
  </si>
  <si>
    <t>5217003648</t>
  </si>
  <si>
    <t>26358436</t>
  </si>
  <si>
    <t>ООО "Ковчег-НН"</t>
  </si>
  <si>
    <t>5260079227</t>
  </si>
  <si>
    <t>26358102</t>
  </si>
  <si>
    <t>ООО "КомСервис"</t>
  </si>
  <si>
    <t>5208005141</t>
  </si>
  <si>
    <t>27670979</t>
  </si>
  <si>
    <t>ООО "КомСервис-Т р.п. Вача"</t>
  </si>
  <si>
    <t>5208005166</t>
  </si>
  <si>
    <t>13-09-2011 00:00:00</t>
  </si>
  <si>
    <t>26358104</t>
  </si>
  <si>
    <t>ООО "Коммунальник"</t>
  </si>
  <si>
    <t>5209005634</t>
  </si>
  <si>
    <t>28451400</t>
  </si>
  <si>
    <t>5225004677</t>
  </si>
  <si>
    <t>15-04-2005 00:00:00</t>
  </si>
  <si>
    <t>27566780</t>
  </si>
  <si>
    <t>ООО "Коммунальщик"</t>
  </si>
  <si>
    <t>5245017794</t>
  </si>
  <si>
    <t>28455154</t>
  </si>
  <si>
    <t>ООО "Коммунсервис"</t>
  </si>
  <si>
    <t>5235007356</t>
  </si>
  <si>
    <t>27619705</t>
  </si>
  <si>
    <t>ООО "Комсервис-Т"</t>
  </si>
  <si>
    <t>5208004846</t>
  </si>
  <si>
    <t>26358111</t>
  </si>
  <si>
    <t>ООО "Кузьмияр"</t>
  </si>
  <si>
    <t>5211001210</t>
  </si>
  <si>
    <t>30939581</t>
  </si>
  <si>
    <t>ООО "ЛЕСПРОМ"</t>
  </si>
  <si>
    <t>5234004176</t>
  </si>
  <si>
    <t>26413215</t>
  </si>
  <si>
    <t>ООО "ЛУКОЙЛ-ЭНЕРГОСЕТИ"</t>
  </si>
  <si>
    <t>5260230051</t>
  </si>
  <si>
    <t>26358451</t>
  </si>
  <si>
    <t>ООО "Лукойл-Волганефтепродукт"</t>
  </si>
  <si>
    <t>5260136595</t>
  </si>
  <si>
    <t>31350312</t>
  </si>
  <si>
    <t>ООО "МНУЦ ВТИ"</t>
  </si>
  <si>
    <t>7709956215</t>
  </si>
  <si>
    <t>770901001</t>
  </si>
  <si>
    <t>26358402</t>
  </si>
  <si>
    <t>ООО "МУРАВЬИНЫЕ ЦЕНЫ"</t>
  </si>
  <si>
    <t>5257041664</t>
  </si>
  <si>
    <t>28457679</t>
  </si>
  <si>
    <t>ООО "Мухтоловское ЖКХ"</t>
  </si>
  <si>
    <t>5201000264</t>
  </si>
  <si>
    <t>03-07-2012 00:00:00</t>
  </si>
  <si>
    <t>26555644</t>
  </si>
  <si>
    <t>ООО "НЗ "СТАРТ"</t>
  </si>
  <si>
    <t>5262154550</t>
  </si>
  <si>
    <t>23-08-2006 00:00:00</t>
  </si>
  <si>
    <t>27567031</t>
  </si>
  <si>
    <t>ООО "НОРМА"</t>
  </si>
  <si>
    <t>5261015233</t>
  </si>
  <si>
    <t>19-12-2008 00:00:00</t>
  </si>
  <si>
    <t>26358430</t>
  </si>
  <si>
    <t>ООО "НПК "Скрудж"</t>
  </si>
  <si>
    <t>5260029385</t>
  </si>
  <si>
    <t>31230061</t>
  </si>
  <si>
    <t>ООО "НТФ"</t>
  </si>
  <si>
    <t>5262360338</t>
  </si>
  <si>
    <t>03-12-2018 00:00:00</t>
  </si>
  <si>
    <t>31212674</t>
  </si>
  <si>
    <t>ООО "НТЦ"</t>
  </si>
  <si>
    <t>5223035415</t>
  </si>
  <si>
    <t>05-09-2018 00:00:00</t>
  </si>
  <si>
    <t>27577409</t>
  </si>
  <si>
    <t>ООО "Навашинская Тепло-Энергетическая компания"</t>
  </si>
  <si>
    <t>5236008144</t>
  </si>
  <si>
    <t>26555147</t>
  </si>
  <si>
    <t>ООО "Нижегородтеплогаз"</t>
  </si>
  <si>
    <t>5262068407</t>
  </si>
  <si>
    <t>26551993</t>
  </si>
  <si>
    <t>ООО "Нижновтеплоэнерго"</t>
  </si>
  <si>
    <t>5257079570</t>
  </si>
  <si>
    <t>26758070</t>
  </si>
  <si>
    <t>ООО "Никола"</t>
  </si>
  <si>
    <t>5228056095</t>
  </si>
  <si>
    <t>27909014</t>
  </si>
  <si>
    <t>ООО "Николь-Пак Империал"</t>
  </si>
  <si>
    <t>5258044065</t>
  </si>
  <si>
    <t>04-10-2002 00:00:00</t>
  </si>
  <si>
    <t>26765266</t>
  </si>
  <si>
    <t>ООО "НоваТЭК-Чкаловск"</t>
  </si>
  <si>
    <t>5236008218</t>
  </si>
  <si>
    <t>28942293</t>
  </si>
  <si>
    <t>ООО "ОКАТЕПЛОСЕРВИС"</t>
  </si>
  <si>
    <t>5214011802</t>
  </si>
  <si>
    <t>31340582</t>
  </si>
  <si>
    <t>ООО "ОРК"</t>
  </si>
  <si>
    <t>5259120135</t>
  </si>
  <si>
    <t>26358434</t>
  </si>
  <si>
    <t>ООО "Оздоровительный комплекс "Молодость"</t>
  </si>
  <si>
    <t>5260069067</t>
  </si>
  <si>
    <t>26552228</t>
  </si>
  <si>
    <t>ООО "ОканитТеплоЭнерго"</t>
  </si>
  <si>
    <t>5245016222</t>
  </si>
  <si>
    <t>28869759</t>
  </si>
  <si>
    <t>ООО "ПАВЛОВОТЕПЛОЭНЕРГО"</t>
  </si>
  <si>
    <t>5252033370</t>
  </si>
  <si>
    <t>31023647</t>
  </si>
  <si>
    <t>ООО "ПАТРИОТ"</t>
  </si>
  <si>
    <t>2457062546</t>
  </si>
  <si>
    <t>27-09-2006 00:00:00</t>
  </si>
  <si>
    <t>26358482</t>
  </si>
  <si>
    <t>ООО "ПКП "Энергетика"</t>
  </si>
  <si>
    <t>5262073742</t>
  </si>
  <si>
    <t>27774371</t>
  </si>
  <si>
    <t>ООО "Парус"</t>
  </si>
  <si>
    <t>5246038740</t>
  </si>
  <si>
    <t>28951517</t>
  </si>
  <si>
    <t>ООО "Поволжье - Ресурс"</t>
  </si>
  <si>
    <t>5209005539</t>
  </si>
  <si>
    <t>28459341</t>
  </si>
  <si>
    <t>ООО "Политек НН"</t>
  </si>
  <si>
    <t>5260319133</t>
  </si>
  <si>
    <t>26551997</t>
  </si>
  <si>
    <t>ООО "Политерм"</t>
  </si>
  <si>
    <t>5236006235</t>
  </si>
  <si>
    <t>26755303</t>
  </si>
  <si>
    <t>ООО "Приволжье Энергия"</t>
  </si>
  <si>
    <t>5260137655</t>
  </si>
  <si>
    <t>27719695</t>
  </si>
  <si>
    <t>ООО "ПримаЭнерго"</t>
  </si>
  <si>
    <t>5259069383</t>
  </si>
  <si>
    <t>28455277</t>
  </si>
  <si>
    <t>ООО "Промтепло"</t>
  </si>
  <si>
    <t>5251009826</t>
  </si>
  <si>
    <t>28459321</t>
  </si>
  <si>
    <t>ООО "Промэнерго"</t>
  </si>
  <si>
    <t>5260327649</t>
  </si>
  <si>
    <t>26651300</t>
  </si>
  <si>
    <t>ООО "ПрофТепло"</t>
  </si>
  <si>
    <t>5202007216</t>
  </si>
  <si>
    <t>520201001</t>
  </si>
  <si>
    <t>26766778</t>
  </si>
  <si>
    <t>ООО "Профит Инвест"</t>
  </si>
  <si>
    <t>4101103970</t>
  </si>
  <si>
    <t>526043001</t>
  </si>
  <si>
    <t>28425154</t>
  </si>
  <si>
    <t>ООО "Профит"</t>
  </si>
  <si>
    <t>5262287335</t>
  </si>
  <si>
    <t>26829810</t>
  </si>
  <si>
    <t>ООО "РАСКО-Энергосервис"</t>
  </si>
  <si>
    <t>5259033115</t>
  </si>
  <si>
    <t>30953148</t>
  </si>
  <si>
    <t>ООО "РЕМОНТНИК"</t>
  </si>
  <si>
    <t>5222071530</t>
  </si>
  <si>
    <t>31193125</t>
  </si>
  <si>
    <t>ООО "РИКОР ЭНЕРГО"</t>
  </si>
  <si>
    <t>5243036135</t>
  </si>
  <si>
    <t>524303613</t>
  </si>
  <si>
    <t>30884490</t>
  </si>
  <si>
    <t>ООО "РУССКИЙ СТАНДАРТ"</t>
  </si>
  <si>
    <t>5260403297</t>
  </si>
  <si>
    <t>12-01-2015 00:00:00</t>
  </si>
  <si>
    <t>26650748</t>
  </si>
  <si>
    <t>ООО "РегионРесурс"</t>
  </si>
  <si>
    <t>5252023559</t>
  </si>
  <si>
    <t>26654120</t>
  </si>
  <si>
    <t>ООО "Ресурс"</t>
  </si>
  <si>
    <t>5225005769</t>
  </si>
  <si>
    <t>31241397</t>
  </si>
  <si>
    <t>ООО "СК МАДИС"</t>
  </si>
  <si>
    <t>5047160143</t>
  </si>
  <si>
    <t>26358404</t>
  </si>
  <si>
    <t>ООО "СК-НН"</t>
  </si>
  <si>
    <t>5257057777</t>
  </si>
  <si>
    <t>31222003</t>
  </si>
  <si>
    <t>ООО "СПЕКТР"</t>
  </si>
  <si>
    <t>7716643855</t>
  </si>
  <si>
    <t>26640583</t>
  </si>
  <si>
    <t>ООО "СТН-Энергосети"</t>
  </si>
  <si>
    <t>5260283448</t>
  </si>
  <si>
    <t>31023655</t>
  </si>
  <si>
    <t>ООО "СТРОИТЕЛЬНО - ЭКСПЛУАТАЦИОННОЕ УПРАВЛЕНИЕ "ФУНДАМЕНТСТРОЙ - 6"</t>
  </si>
  <si>
    <t>7712103714</t>
  </si>
  <si>
    <t>774301001</t>
  </si>
  <si>
    <t>22-01-1999 00:00:00</t>
  </si>
  <si>
    <t>26551208</t>
  </si>
  <si>
    <t>ООО "Санаторий "Городецкий"</t>
  </si>
  <si>
    <t>5248013357</t>
  </si>
  <si>
    <t>13-10-1999 00:00:00</t>
  </si>
  <si>
    <t>26358443</t>
  </si>
  <si>
    <t>ООО "Санаторий "Зеленый город"</t>
  </si>
  <si>
    <t>5260082406</t>
  </si>
  <si>
    <t>26358429</t>
  </si>
  <si>
    <t>ООО "Санаторий им. ВЦСПС"</t>
  </si>
  <si>
    <t>5260082300</t>
  </si>
  <si>
    <t>26358122</t>
  </si>
  <si>
    <t>ООО "Сеймовские мельницы"</t>
  </si>
  <si>
    <t>5214007940</t>
  </si>
  <si>
    <t>27572131</t>
  </si>
  <si>
    <t>ООО "Сетка-Энерго"</t>
  </si>
  <si>
    <t>5249021833</t>
  </si>
  <si>
    <t>28049303</t>
  </si>
  <si>
    <t>ООО "Синтез ОКА-ЭНЕРГО"</t>
  </si>
  <si>
    <t>5249121154</t>
  </si>
  <si>
    <t>28272676</t>
  </si>
  <si>
    <t>ООО "СнабСпецПром"</t>
  </si>
  <si>
    <t>5260208384</t>
  </si>
  <si>
    <t>26551991</t>
  </si>
  <si>
    <t>ООО "Сокольские тепловые системы"</t>
  </si>
  <si>
    <t>5240004022</t>
  </si>
  <si>
    <t>26555552</t>
  </si>
  <si>
    <t>ООО "Старт-Строй"</t>
  </si>
  <si>
    <t>5262059353</t>
  </si>
  <si>
    <t>31061778</t>
  </si>
  <si>
    <t>ООО "Стройэнергомонтаж"</t>
  </si>
  <si>
    <t>5260356760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</si>
  <si>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</si>
  <si>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</si>
  <si>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</si>
  <si>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</si>
  <si>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</si>
  <si>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</si>
  <si>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31166873</t>
  </si>
  <si>
    <t>ООО "ТГС"</t>
  </si>
  <si>
    <t>5262351051</t>
  </si>
  <si>
    <t>27582693</t>
  </si>
  <si>
    <t>ООО "ТД "Нижегородский"</t>
  </si>
  <si>
    <t>5256095441</t>
  </si>
  <si>
    <t>31196714</t>
  </si>
  <si>
    <t>ООО "ТЕПЛО ПЛЮС"</t>
  </si>
  <si>
    <t>5261113456</t>
  </si>
  <si>
    <t>31345881</t>
  </si>
  <si>
    <t>ООО "ТЕПЛОСЕТЬ"</t>
  </si>
  <si>
    <t>5258145472</t>
  </si>
  <si>
    <t>30376603</t>
  </si>
  <si>
    <t>ООО "ТК "Ждановский"</t>
  </si>
  <si>
    <t>5250047473</t>
  </si>
  <si>
    <t>30989316</t>
  </si>
  <si>
    <t>ООО "ТОПЛИВНАЯ КОМПАНИЯ"</t>
  </si>
  <si>
    <t>5252041075</t>
  </si>
  <si>
    <t>30926564</t>
  </si>
  <si>
    <t>ООО "ТЭ"</t>
  </si>
  <si>
    <t>5245028154</t>
  </si>
  <si>
    <t>28424890</t>
  </si>
  <si>
    <t>ООО "ТЭК"</t>
  </si>
  <si>
    <t>5262291250</t>
  </si>
  <si>
    <t>27784821</t>
  </si>
  <si>
    <t>ООО "Тепло"</t>
  </si>
  <si>
    <t>5239010078</t>
  </si>
  <si>
    <t>26358313</t>
  </si>
  <si>
    <t>5246024402</t>
  </si>
  <si>
    <t>26553469</t>
  </si>
  <si>
    <t>ООО "ТеплоЭнергетическая Компания"</t>
  </si>
  <si>
    <t>5252022210</t>
  </si>
  <si>
    <t>28460888</t>
  </si>
  <si>
    <t>ООО "Тепловик"</t>
  </si>
  <si>
    <t>5246043606</t>
  </si>
  <si>
    <t>26358085</t>
  </si>
  <si>
    <t>ООО "Тепловые сети Арзамасского района"</t>
  </si>
  <si>
    <t>5202010410</t>
  </si>
  <si>
    <t>26760360</t>
  </si>
  <si>
    <t>ООО "Тепловые сети"</t>
  </si>
  <si>
    <t>5201030205</t>
  </si>
  <si>
    <t>26550878</t>
  </si>
  <si>
    <t>5212007350</t>
  </si>
  <si>
    <t>26648937</t>
  </si>
  <si>
    <t>ООО "Теплосервис"</t>
  </si>
  <si>
    <t>5239010021</t>
  </si>
  <si>
    <t>26358446</t>
  </si>
  <si>
    <t>5260113326</t>
  </si>
  <si>
    <t>27670983</t>
  </si>
  <si>
    <t>ООО "Теплосети"</t>
  </si>
  <si>
    <t>5212510588</t>
  </si>
  <si>
    <t>16-11-2010 00:00:00</t>
  </si>
  <si>
    <t>26358260</t>
  </si>
  <si>
    <t>5237003540</t>
  </si>
  <si>
    <t>27967327</t>
  </si>
  <si>
    <t>5256112714</t>
  </si>
  <si>
    <t>27965855</t>
  </si>
  <si>
    <t>ООО "Теплоцентраль"</t>
  </si>
  <si>
    <t>5212510387</t>
  </si>
  <si>
    <t>26776528</t>
  </si>
  <si>
    <t>ООО "Теплоэнерго"</t>
  </si>
  <si>
    <t>5216017905</t>
  </si>
  <si>
    <t>26555812</t>
  </si>
  <si>
    <t>ООО "Теплояр"</t>
  </si>
  <si>
    <t>5251112608</t>
  </si>
  <si>
    <t>26811759</t>
  </si>
  <si>
    <t>ООО "Термаль"</t>
  </si>
  <si>
    <t>5250050892</t>
  </si>
  <si>
    <t>30802627</t>
  </si>
  <si>
    <t>ООО "ТермоТрон"</t>
  </si>
  <si>
    <t>5024159342</t>
  </si>
  <si>
    <t>502401001</t>
  </si>
  <si>
    <t>02-11-2015 00:00:00</t>
  </si>
  <si>
    <t>26358312</t>
  </si>
  <si>
    <t>ООО "Техноэнергосервис"</t>
  </si>
  <si>
    <t>5246022243</t>
  </si>
  <si>
    <t>26555345</t>
  </si>
  <si>
    <t>ООО "Торговый Дом "Континент"</t>
  </si>
  <si>
    <t>5239008551</t>
  </si>
  <si>
    <t>26555334</t>
  </si>
  <si>
    <t>ООО "Тосол-Синтез-Энерго"</t>
  </si>
  <si>
    <t>5249091260</t>
  </si>
  <si>
    <t>30905542</t>
  </si>
  <si>
    <t>ООО "УК "НОКК"</t>
  </si>
  <si>
    <t>7714740243</t>
  </si>
  <si>
    <t>28942302</t>
  </si>
  <si>
    <t>ООО "УПРАВЛЯЮЩАЯ КОМПАНИЯ"</t>
  </si>
  <si>
    <t>5214010816</t>
  </si>
  <si>
    <t>26551783</t>
  </si>
  <si>
    <t>ООО "УПСМ"</t>
  </si>
  <si>
    <t>5227004584</t>
  </si>
  <si>
    <t>26358251</t>
  </si>
  <si>
    <t>ООО "Уренская швейная фабрика"</t>
  </si>
  <si>
    <t>5235004820</t>
  </si>
  <si>
    <t>26373549</t>
  </si>
  <si>
    <t>ООО "Устакоммунсервис"</t>
  </si>
  <si>
    <t>5235006578</t>
  </si>
  <si>
    <t>27632973</t>
  </si>
  <si>
    <t>ООО "ФСК "Энерго Строй"</t>
  </si>
  <si>
    <t>5257055240</t>
  </si>
  <si>
    <t>26951224</t>
  </si>
  <si>
    <t>ООО "Фармстандарт-Фитофарм-НН"</t>
  </si>
  <si>
    <t>5261035060</t>
  </si>
  <si>
    <t>27371870</t>
  </si>
  <si>
    <t>ООО "Фирма "СК-Интер"</t>
  </si>
  <si>
    <t>5250051511</t>
  </si>
  <si>
    <t>26358445</t>
  </si>
  <si>
    <t>ООО "ЦТО "Меркурий"</t>
  </si>
  <si>
    <t>5260096462</t>
  </si>
  <si>
    <t>26358492</t>
  </si>
  <si>
    <t>ООО "Цитрон"</t>
  </si>
  <si>
    <t>5260055272</t>
  </si>
  <si>
    <t>28045871</t>
  </si>
  <si>
    <t>ООО "Чкаловская теплоснабжающая компания"</t>
  </si>
  <si>
    <t>5263091617</t>
  </si>
  <si>
    <t>26820229</t>
  </si>
  <si>
    <t>ООО "ШВиК"</t>
  </si>
  <si>
    <t>5263080735</t>
  </si>
  <si>
    <t>26358262</t>
  </si>
  <si>
    <t>ООО "Шатковский завод нормалей"</t>
  </si>
  <si>
    <t>5238004755</t>
  </si>
  <si>
    <t>30437014</t>
  </si>
  <si>
    <t>ООО "ЭКОТЕПЛОСЕРВИС-КСТОВО"</t>
  </si>
  <si>
    <t>5260393708</t>
  </si>
  <si>
    <t>30869191</t>
  </si>
  <si>
    <t>ООО "ЭЛЕКТРОМАШ-РЕСУРС"</t>
  </si>
  <si>
    <t>5263121710</t>
  </si>
  <si>
    <t>30830889</t>
  </si>
  <si>
    <t>ООО "ЭЛКОСТ"</t>
  </si>
  <si>
    <t>5257141193</t>
  </si>
  <si>
    <t>30871726</t>
  </si>
  <si>
    <t>ООО "ЭНЕРГИЯ"</t>
  </si>
  <si>
    <t>5259125630</t>
  </si>
  <si>
    <t>18-08-2016 00:00:00</t>
  </si>
  <si>
    <t>30957617</t>
  </si>
  <si>
    <t>ООО "ЭНЕРДЖИПРО-НН"</t>
  </si>
  <si>
    <t>5260439649</t>
  </si>
  <si>
    <t>27599100</t>
  </si>
  <si>
    <t>ООО "ЭкоТеплоСервис-Семенов"</t>
  </si>
  <si>
    <t>5228055662</t>
  </si>
  <si>
    <t>28053587</t>
  </si>
  <si>
    <t>ООО "ЭкоТеплосервис-Шахунья"</t>
  </si>
  <si>
    <t>5239009837</t>
  </si>
  <si>
    <t>30852549</t>
  </si>
  <si>
    <t>ООО "Электромаш-Энерго"</t>
  </si>
  <si>
    <t>5263121702</t>
  </si>
  <si>
    <t>28139704</t>
  </si>
  <si>
    <t>ООО "Энергетика"</t>
  </si>
  <si>
    <t>5260342407</t>
  </si>
  <si>
    <t>26358453</t>
  </si>
  <si>
    <t>ООО "Энергия"</t>
  </si>
  <si>
    <t>5260171247</t>
  </si>
  <si>
    <t>28869770</t>
  </si>
  <si>
    <t>ООО "ЭнергоПром"</t>
  </si>
  <si>
    <t>5252033229</t>
  </si>
  <si>
    <t>26358455</t>
  </si>
  <si>
    <t>ООО "Энергосервис"</t>
  </si>
  <si>
    <t>5260178764</t>
  </si>
  <si>
    <t>26358386</t>
  </si>
  <si>
    <t>ООО "Энергосети"</t>
  </si>
  <si>
    <t>5256070704</t>
  </si>
  <si>
    <t>27583800</t>
  </si>
  <si>
    <t>ООО "Энерготранс"</t>
  </si>
  <si>
    <t>5249107583</t>
  </si>
  <si>
    <t>26555548</t>
  </si>
  <si>
    <t>ООО "Энергоцентр"</t>
  </si>
  <si>
    <t>5260185289</t>
  </si>
  <si>
    <t>30839410</t>
  </si>
  <si>
    <t>ООО "ЭнерджиПром-НН"</t>
  </si>
  <si>
    <t>5260386563</t>
  </si>
  <si>
    <t>23-05-2014 00:00:00</t>
  </si>
  <si>
    <t>26776525</t>
  </si>
  <si>
    <t>ООО «Коммунальные системы»</t>
  </si>
  <si>
    <t>5216017912</t>
  </si>
  <si>
    <t>31254089</t>
  </si>
  <si>
    <t>ООО «ПРОМЭНЕРГО»</t>
  </si>
  <si>
    <t>5245030019</t>
  </si>
  <si>
    <t>26358378</t>
  </si>
  <si>
    <t>ООО Агрофирма "Павловская"</t>
  </si>
  <si>
    <t>5252011169</t>
  </si>
  <si>
    <t>26358161</t>
  </si>
  <si>
    <t>ООО МУП "Коммунальник"</t>
  </si>
  <si>
    <t>5219005633</t>
  </si>
  <si>
    <t>26756550</t>
  </si>
  <si>
    <t>ООО МУП "Коммунресурс"</t>
  </si>
  <si>
    <t>5219382840</t>
  </si>
  <si>
    <t>26951978</t>
  </si>
  <si>
    <t>ООО МУП "Прометей"</t>
  </si>
  <si>
    <t>5219382920</t>
  </si>
  <si>
    <t>26506413</t>
  </si>
  <si>
    <t>ООО НПО "Мехинструмент"</t>
  </si>
  <si>
    <t>5252024087</t>
  </si>
  <si>
    <t>28875534</t>
  </si>
  <si>
    <t>ООО ПКФ "ТЕПЛО"</t>
  </si>
  <si>
    <t>5251009953</t>
  </si>
  <si>
    <t>30436416</t>
  </si>
  <si>
    <t>ООО СК "Холдинг НН"</t>
  </si>
  <si>
    <t>5258090470</t>
  </si>
  <si>
    <t>26358479</t>
  </si>
  <si>
    <t>ООО Торговое предприятие "Нижегородец"</t>
  </si>
  <si>
    <t>5254017367</t>
  </si>
  <si>
    <t>28448150</t>
  </si>
  <si>
    <t>ООО УК "Жилкомсервис"</t>
  </si>
  <si>
    <t>5234004793</t>
  </si>
  <si>
    <t>26358079</t>
  </si>
  <si>
    <t>ООО ФИРМА "МУХТОЛОВСКАЯ СПЕЦОДЕЖДА"</t>
  </si>
  <si>
    <t>5201000867</t>
  </si>
  <si>
    <t>26358428</t>
  </si>
  <si>
    <t>ООО ФИРМА "НИЖЕГОРОДСТРОЙ"</t>
  </si>
  <si>
    <t>5260007487</t>
  </si>
  <si>
    <t>05-11-2002 00:00:00</t>
  </si>
  <si>
    <t>28871081</t>
  </si>
  <si>
    <t>ООО строительная компания БЗДСМ</t>
  </si>
  <si>
    <t>5245012531</t>
  </si>
  <si>
    <t>26555523</t>
  </si>
  <si>
    <t>ООО фирма "Вика"</t>
  </si>
  <si>
    <t>5256001059</t>
  </si>
  <si>
    <t>30359845</t>
  </si>
  <si>
    <t>ОП "Нижегородское" АО "Главное управление жилищно-коммунального хозяйства"</t>
  </si>
  <si>
    <t>26358280</t>
  </si>
  <si>
    <t>ПАО "АМЗ"</t>
  </si>
  <si>
    <t>5243001767</t>
  </si>
  <si>
    <t>18-03-1993 00:00:00</t>
  </si>
  <si>
    <t>26358077</t>
  </si>
  <si>
    <t>ПАО "ГАЗПРОМ ГАЗОРАСПРЕДЕЛЕНИЕ НИЖНИЙ НОВГОРОД"</t>
  </si>
  <si>
    <t>5200000102</t>
  </si>
  <si>
    <t>13-01-1994 00:00:00</t>
  </si>
  <si>
    <t>26358397</t>
  </si>
  <si>
    <t>ПАО "ЗАВОД КРАСНЫЙ ЯКОРЬ"</t>
  </si>
  <si>
    <t>5257005049</t>
  </si>
  <si>
    <t>15-10-1993 00:00:00</t>
  </si>
  <si>
    <t>26322338</t>
  </si>
  <si>
    <t>ПАО "ЗМЗ"</t>
  </si>
  <si>
    <t>5248004137</t>
  </si>
  <si>
    <t>26322359</t>
  </si>
  <si>
    <t>ПАО "Завод "Красное Сормово"</t>
  </si>
  <si>
    <t>5263006629</t>
  </si>
  <si>
    <t>26358362</t>
  </si>
  <si>
    <t>ПАО "МИТРА"</t>
  </si>
  <si>
    <t>5252000456</t>
  </si>
  <si>
    <t>26506400</t>
  </si>
  <si>
    <t>ПАО "МРСК Центра и Приволжья" филиал "Нижновэнерго"</t>
  </si>
  <si>
    <t>5260200603</t>
  </si>
  <si>
    <t>526002001</t>
  </si>
  <si>
    <t>26358466</t>
  </si>
  <si>
    <t>ПАО "НИТЕЛ"</t>
  </si>
  <si>
    <t>5261001745</t>
  </si>
  <si>
    <t>29-10-1992 00:00:00</t>
  </si>
  <si>
    <t>26322360</t>
  </si>
  <si>
    <t>ПАО "НМЗ"</t>
  </si>
  <si>
    <t>5259008768</t>
  </si>
  <si>
    <t>26358399</t>
  </si>
  <si>
    <t>ПАО "Нормаль"</t>
  </si>
  <si>
    <t>5257005345</t>
  </si>
  <si>
    <t>26380702</t>
  </si>
  <si>
    <t>ПАО "ПАВЛОВСКИЙ АВТОБУС"</t>
  </si>
  <si>
    <t>5252000350</t>
  </si>
  <si>
    <t>26358358</t>
  </si>
  <si>
    <t>ПАО "РУСПОЛИМЕТ"</t>
  </si>
  <si>
    <t>5251008501</t>
  </si>
  <si>
    <t>26358101</t>
  </si>
  <si>
    <t>ПАО "ТРУД"</t>
  </si>
  <si>
    <t>5208000834</t>
  </si>
  <si>
    <t>26358282</t>
  </si>
  <si>
    <t>ПАО АНПП "ТЕМП-АВИА"</t>
  </si>
  <si>
    <t>5243001887</t>
  </si>
  <si>
    <t>23-07-1998 00:00:00</t>
  </si>
  <si>
    <t>27805620</t>
  </si>
  <si>
    <t>ПО "Техсервис"</t>
  </si>
  <si>
    <t>5219005665</t>
  </si>
  <si>
    <t>26358373</t>
  </si>
  <si>
    <t>Приход Вознесенской церкви г. Павлово</t>
  </si>
  <si>
    <t>5252007780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</si>
  <si>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</si>
  <si>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</si>
  <si>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</si>
  <si>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</si>
  <si>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</si>
  <si>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</si>
  <si>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26358149</t>
  </si>
  <si>
    <t>СПК "Хохлома"</t>
  </si>
  <si>
    <t>5218000784</t>
  </si>
  <si>
    <t>26358126</t>
  </si>
  <si>
    <t>Сарлейское МУМППЖКХ</t>
  </si>
  <si>
    <t>5215000507</t>
  </si>
  <si>
    <t>24-03-2006 00:00:00</t>
  </si>
  <si>
    <t>27372109</t>
  </si>
  <si>
    <t>Суроватихинское МУМПЖКХ</t>
  </si>
  <si>
    <t>5215000722</t>
  </si>
  <si>
    <t>26358239</t>
  </si>
  <si>
    <t>Уренское РАЙПО</t>
  </si>
  <si>
    <t>5235000135</t>
  </si>
  <si>
    <t>26358433</t>
  </si>
  <si>
    <t>ФГБОУ ДПОС "Нижегородский региональный институт управления и экономики агропромышленного комплекса"</t>
  </si>
  <si>
    <t>5260057343</t>
  </si>
  <si>
    <t>30903763</t>
  </si>
  <si>
    <t>ФГБУ "ЦЖКУ" МИНОБОРОНЫ РОССИИ</t>
  </si>
  <si>
    <t>26358103</t>
  </si>
  <si>
    <t>ФГОУ СПО "Ветлужский лесотехнический техникум"</t>
  </si>
  <si>
    <t>5209002802</t>
  </si>
  <si>
    <t>26896942</t>
  </si>
  <si>
    <t>ФГОУ СПО "Ильино-Заборский сельскохозяйственный техникум"</t>
  </si>
  <si>
    <t>5228002533</t>
  </si>
  <si>
    <t>26358487</t>
  </si>
  <si>
    <t>ФГУП "Завод "Электромаш"</t>
  </si>
  <si>
    <t>5263002110</t>
  </si>
  <si>
    <t>26768505</t>
  </si>
  <si>
    <t>ФГУП "РФЯЦ-ВНИИЭФ"</t>
  </si>
  <si>
    <t>5254001230</t>
  </si>
  <si>
    <t>26555503</t>
  </si>
  <si>
    <t>ФГУП "Российская телевизионная и радиовещательная сеть"</t>
  </si>
  <si>
    <t>7717127211</t>
  </si>
  <si>
    <t>771701000</t>
  </si>
  <si>
    <t>26358465</t>
  </si>
  <si>
    <t>ФГУП "ФНПЦ НИИИС ИМ.Ю.Е.СЕДАКОВА"</t>
  </si>
  <si>
    <t>5261000011</t>
  </si>
  <si>
    <t>26322363</t>
  </si>
  <si>
    <t>ФКП "Завод имени Я.М. Свердлова"</t>
  </si>
  <si>
    <t>5249002485</t>
  </si>
  <si>
    <t>30875411</t>
  </si>
  <si>
    <t>ФКУ ИК-1 ГУФСИН РОССИИ ПО НИЖЕГОРОДСКОЙ ОБЛАСТИ</t>
  </si>
  <si>
    <t>5228007186</t>
  </si>
  <si>
    <t>11-03-2011 00:00:00</t>
  </si>
  <si>
    <t>27967274</t>
  </si>
  <si>
    <t>ФКУ ИК-15 ГУФСИН России по Нижегородской области</t>
  </si>
  <si>
    <t>5206002113</t>
  </si>
  <si>
    <t>30872359</t>
  </si>
  <si>
    <t>ФКУ ИК-17 ГУФСИН РОССИИ ПО НИЖЕГОРОДСКОЙ ОБЛАСТИ</t>
  </si>
  <si>
    <t>5219004157</t>
  </si>
  <si>
    <t>24-06-2015 00:00:00</t>
  </si>
  <si>
    <t>30912070</t>
  </si>
  <si>
    <t>ФКУ ИК-20 ГУФСИН РОССИИ ПО НИЖЕГОРОДСКОЙ ОБЛАСТИ</t>
  </si>
  <si>
    <t>5221003841</t>
  </si>
  <si>
    <t>522101001</t>
  </si>
  <si>
    <t>30870050</t>
  </si>
  <si>
    <t>ФКУ ИК-4 ГУФСИН РОССИИ ПО НИЖЕГОРОДСКОЙ ОБЛАСТИ</t>
  </si>
  <si>
    <t>5234002482</t>
  </si>
  <si>
    <t>30884483</t>
  </si>
  <si>
    <t>ФКУ ИК-6 ГУФСИН РОССИИ ПО НИЖЕГОРОДСКОЙ ОБЛАСТИ</t>
  </si>
  <si>
    <t>5207002300</t>
  </si>
  <si>
    <t>27577557</t>
  </si>
  <si>
    <t>ФКУ ИК-7 ГУФСИН РОССИИ ПО НИЖЕГОРОДСКОЙ ОБЛАСТИ</t>
  </si>
  <si>
    <t>5207002317</t>
  </si>
  <si>
    <t>27577553</t>
  </si>
  <si>
    <t>ФКУ ИК-8 ГУФСИН РОССИИ ПО НИЖЕГОРОДСКОЙ ОБЛАСТИ</t>
  </si>
  <si>
    <t>5234002500</t>
  </si>
  <si>
    <t>26358151</t>
  </si>
  <si>
    <t>ФКУ ЛИУ-3 ГУФСИН РОССИИ ПО НИЖЕГОРОДСКОЙ ОБЛАСТИ</t>
  </si>
  <si>
    <t>5219004125</t>
  </si>
  <si>
    <t>21-03-2011 00:00:00</t>
  </si>
  <si>
    <t>26358372</t>
  </si>
  <si>
    <t>ФКУЗ "ЦВМиР "Горбатов" МВД РФ"</t>
  </si>
  <si>
    <t>5252007589</t>
  </si>
  <si>
    <t>28942868</t>
  </si>
  <si>
    <t>Филиал "Нижегородский" ПАО "Т ПЛЮС"</t>
  </si>
  <si>
    <t>6315376946</t>
  </si>
  <si>
    <t>26358460</t>
  </si>
  <si>
    <t>Филиал ОАО "Верхневолжские магистральные нефтепроводы" - Горьковское районное нефтепроводное управление</t>
  </si>
  <si>
    <t>5260900725</t>
  </si>
  <si>
    <t>525002001</t>
  </si>
  <si>
    <t>27135237</t>
  </si>
  <si>
    <t>Филиал ОАО "РЭУ" "Курский"</t>
  </si>
  <si>
    <t>7714783092</t>
  </si>
  <si>
    <t>463243001</t>
  </si>
  <si>
    <t>26358441</t>
  </si>
  <si>
    <t>Филиал ООО "Газпром трансгаз Нижний Новгород" - "Инженерно-технический центр"</t>
  </si>
  <si>
    <t>526102005</t>
  </si>
  <si>
    <t>26358439</t>
  </si>
  <si>
    <t>Филиал ООО "Газпром трансгаз Нижний Новгород" - Семеновское ЛПУ МГ</t>
  </si>
  <si>
    <t>522802001</t>
  </si>
  <si>
    <t>27819530</t>
  </si>
  <si>
    <t>Филиал ФГУП "НПО "Микроген" Минздравсоцразвития России в г. Нижний Новгород "Нижегородское предприятие по производству бактерийных препаратов "ИмБио"</t>
  </si>
  <si>
    <t>7722292838</t>
  </si>
  <si>
    <t>28053921</t>
  </si>
  <si>
    <t>филиал ОАО "Газпром трансгаз Нижний Новгород - Управление аварийно-восстановительных работ"</t>
  </si>
  <si>
    <t>526202002</t>
  </si>
  <si>
    <t>WARM</t>
  </si>
  <si>
    <t>Региональная служба по тарифам Нижегородской области</t>
  </si>
  <si>
    <t>21.11.2019</t>
  </si>
  <si>
    <t>53/45</t>
  </si>
  <si>
    <t>www.rstno.ru</t>
  </si>
  <si>
    <t>603024, Нижний Новгород,ул.Белинского,61</t>
  </si>
  <si>
    <t>Метелкин Владимир Иванович</t>
  </si>
  <si>
    <t>Винокурова Людмила Романовна</t>
  </si>
  <si>
    <t>экономист</t>
  </si>
  <si>
    <t>(831) 220 79 44</t>
  </si>
  <si>
    <t>start@stnn.ru</t>
  </si>
  <si>
    <t>О</t>
  </si>
  <si>
    <t>город Нижний Новгород, город Нижний Новгород (22701000);</t>
  </si>
  <si>
    <t>Производство тепловой энергии. Некомбинированная выработка; Передача. Тепловая энергия; Сбыт. Тепловая энергия</t>
  </si>
  <si>
    <t>тепловая энергия (мощность)</t>
  </si>
  <si>
    <t>30.06.2020</t>
  </si>
  <si>
    <t>01.07.2020</t>
  </si>
  <si>
    <t>16.12.2019 16:43:51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</si>
</sst>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000000"/>
    <numFmt numFmtId="172" formatCode="#,##0.0"/>
    <numFmt numFmtId="173" formatCode="#,##0.0000"/>
  </numFmts>
  <fonts count="117">
    <font>
      <sz val="9"/>
      <color indexed="11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9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9"/>
      <color indexed="10"/>
      <name val="Tahoma"/>
      <family val="2"/>
    </font>
    <font>
      <sz val="11"/>
      <color indexed="8"/>
      <name val="Marlett"/>
      <family val="0"/>
    </font>
    <font>
      <sz val="9"/>
      <name val="Courier New"/>
      <family val="3"/>
    </font>
    <font>
      <sz val="16"/>
      <name val="Tahoma"/>
      <family val="2"/>
    </font>
    <font>
      <sz val="16"/>
      <color indexed="9"/>
      <name val="Tahoma"/>
      <family val="2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9"/>
      <name val="Tahoma"/>
      <family val="2"/>
    </font>
    <font>
      <sz val="11"/>
      <name val="Webdings2"/>
      <family val="0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62"/>
      <name val="Tahoma"/>
      <family val="2"/>
    </font>
    <font>
      <sz val="11"/>
      <name val="Wingdings 2"/>
      <family val="1"/>
    </font>
    <font>
      <b/>
      <sz val="9"/>
      <color indexed="9"/>
      <name val="Tahoma"/>
      <family val="2"/>
    </font>
    <font>
      <b/>
      <u val="single"/>
      <sz val="9"/>
      <color indexed="62"/>
      <name val="Tahoma"/>
      <family val="2"/>
    </font>
    <font>
      <b/>
      <sz val="11"/>
      <color indexed="8"/>
      <name val="Calibri"/>
      <family val="2"/>
    </font>
    <font>
      <sz val="9"/>
      <color indexed="23"/>
      <name val="Wingdings 2"/>
      <family val="1"/>
    </font>
    <font>
      <sz val="10"/>
      <color indexed="11"/>
      <name val="Arial"/>
      <family val="2"/>
    </font>
    <font>
      <sz val="12"/>
      <name val="Marlett"/>
      <family val="0"/>
    </font>
    <font>
      <sz val="8"/>
      <color indexed="9"/>
      <name val="Tahoma"/>
      <family val="2"/>
    </font>
    <font>
      <sz val="8"/>
      <color indexed="55"/>
      <name val="Tahoma"/>
      <family val="2"/>
    </font>
    <font>
      <b/>
      <u val="single"/>
      <sz val="11"/>
      <color indexed="12"/>
      <name val="Arial"/>
      <family val="2"/>
    </font>
    <font>
      <sz val="12"/>
      <color indexed="8"/>
      <name val="Tahoma"/>
      <family val="2"/>
    </font>
    <font>
      <vertAlign val="superscript"/>
      <sz val="10"/>
      <name val="Tahoma"/>
      <family val="2"/>
    </font>
    <font>
      <vertAlign val="superscript"/>
      <sz val="9"/>
      <name val="Tahoma"/>
      <family val="2"/>
    </font>
    <font>
      <sz val="1"/>
      <color indexed="9"/>
      <name val="Tahoma"/>
      <family val="2"/>
    </font>
    <font>
      <sz val="1"/>
      <name val="Tahoma"/>
      <family val="2"/>
    </font>
    <font>
      <sz val="3"/>
      <name val="Tahoma"/>
      <family val="2"/>
    </font>
    <font>
      <sz val="3"/>
      <color indexed="9"/>
      <name val="Tahoma"/>
      <family val="2"/>
    </font>
    <font>
      <sz val="3"/>
      <color indexed="10"/>
      <name val="Tahoma"/>
      <family val="2"/>
    </font>
    <font>
      <sz val="3"/>
      <color indexed="11"/>
      <name val="Tahoma"/>
      <family val="2"/>
    </font>
    <font>
      <sz val="3"/>
      <color indexed="60"/>
      <name val="Tahoma"/>
      <family val="2"/>
    </font>
    <font>
      <b/>
      <sz val="3"/>
      <name val="Tahoma"/>
      <family val="2"/>
    </font>
    <font>
      <sz val="22"/>
      <name val="Tahoma"/>
      <family val="2"/>
    </font>
    <font>
      <b/>
      <sz val="22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8"/>
      <color indexed="11"/>
      <name val="Tahoma"/>
      <family val="2"/>
    </font>
    <font>
      <sz val="11"/>
      <color indexed="11"/>
      <name val="Tahoma"/>
      <family val="2"/>
    </font>
    <font>
      <u val="single"/>
      <sz val="9"/>
      <color indexed="54"/>
      <name val="Tahoma"/>
      <family val="2"/>
    </font>
    <font>
      <sz val="11"/>
      <color indexed="9"/>
      <name val="Webdings2"/>
      <family val="0"/>
    </font>
    <font>
      <b/>
      <sz val="1"/>
      <color indexed="9"/>
      <name val="Calibri"/>
      <family val="2"/>
    </font>
    <font>
      <sz val="12"/>
      <color indexed="9"/>
      <name val="Tahoma"/>
      <family val="2"/>
    </font>
    <font>
      <sz val="8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23"/>
      <name val="Tahoma"/>
      <family val="2"/>
    </font>
    <font>
      <sz val="15"/>
      <color indexed="9"/>
      <name val="Tahoma"/>
      <family val="2"/>
    </font>
    <font>
      <sz val="9"/>
      <color indexed="53"/>
      <name val="Tahoma"/>
      <family val="2"/>
    </font>
    <font>
      <sz val="5"/>
      <color indexed="53"/>
      <name val="Tahoma"/>
      <family val="2"/>
    </font>
    <font>
      <sz val="11"/>
      <color indexed="9"/>
      <name val="Wingdings 2"/>
      <family val="1"/>
    </font>
    <font>
      <sz val="5"/>
      <color indexed="9"/>
      <name val="Tahom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"/>
      <color indexed="11"/>
      <name val="Tahoma"/>
      <family val="2"/>
    </font>
    <font>
      <sz val="15"/>
      <name val="Tahoma"/>
      <family val="2"/>
    </font>
    <font>
      <sz val="15"/>
      <color indexed="11"/>
      <name val="Tahoma"/>
      <family val="2"/>
    </font>
    <font>
      <u val="single"/>
      <sz val="1"/>
      <color indexed="54"/>
      <name val="Tahoma"/>
      <family val="2"/>
    </font>
    <font>
      <sz val="1"/>
      <name val="Webdings2"/>
      <family val="0"/>
    </font>
    <font>
      <b/>
      <sz val="1"/>
      <name val="Tahoma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u val="single"/>
      <sz val="9"/>
      <color rgb="FF333399"/>
      <name val="Tahoma"/>
      <family val="2"/>
    </font>
    <font>
      <sz val="11"/>
      <color theme="1"/>
      <name val="Calibri"/>
      <family val="2"/>
    </font>
    <font>
      <sz val="9"/>
      <color theme="0"/>
      <name val="Tahoma"/>
      <family val="2"/>
    </font>
    <font>
      <sz val="1"/>
      <color theme="0"/>
      <name val="Tahoma"/>
      <family val="2"/>
    </font>
    <font>
      <b/>
      <sz val="1"/>
      <color theme="0"/>
      <name val="Calibri"/>
      <family val="2"/>
    </font>
    <font>
      <sz val="12"/>
      <color theme="0"/>
      <name val="Tahoma"/>
      <family val="2"/>
    </font>
    <font>
      <sz val="8"/>
      <color theme="1"/>
      <name val="Tahoma"/>
      <family val="2"/>
    </font>
    <font>
      <b/>
      <sz val="9"/>
      <color rgb="FFC00000"/>
      <name val="Tahoma"/>
      <family val="2"/>
    </font>
    <font>
      <sz val="9"/>
      <color rgb="FFBCBCBC"/>
      <name val="Tahoma"/>
      <family val="2"/>
    </font>
    <font>
      <sz val="15"/>
      <color theme="0"/>
      <name val="Tahoma"/>
      <family val="2"/>
    </font>
    <font>
      <sz val="9"/>
      <color rgb="FFFF0000"/>
      <name val="Tahoma"/>
      <family val="2"/>
    </font>
    <font>
      <sz val="5"/>
      <color rgb="FFFF0000"/>
      <name val="Tahoma"/>
      <family val="2"/>
    </font>
    <font>
      <sz val="11"/>
      <color theme="0"/>
      <name val="Wingdings 2"/>
      <family val="1"/>
    </font>
    <font>
      <sz val="5"/>
      <color theme="0"/>
      <name val="Tahoma"/>
      <family val="2"/>
    </font>
    <font>
      <b/>
      <sz val="9"/>
      <color theme="0"/>
      <name val="Tahoma"/>
      <family val="2"/>
    </font>
    <font>
      <sz val="11"/>
      <color theme="0"/>
      <name val="Webdings2"/>
      <family val="0"/>
    </font>
    <font>
      <sz val="1"/>
      <color theme="0" tint="-0.04997999966144562"/>
      <name val="Tahoma"/>
      <family val="2"/>
    </font>
    <font>
      <u val="single"/>
      <sz val="1"/>
      <color rgb="FF333399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</border>
    <border>
      <left style="thin">
        <color rgb="FFD3DBDB"/>
      </left>
      <right/>
      <top style="thin">
        <color rgb="FFD3DBDB"/>
      </top>
      <bottom style="thin">
        <color rgb="FFD3DBDB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 style="dotted"/>
      <bottom style="dotted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rgb="FFD3DBDB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 style="thin">
        <color rgb="FFD3DBDB"/>
      </top>
      <bottom style="thin">
        <color rgb="FFD3DBDB"/>
      </bottom>
    </border>
    <border>
      <left/>
      <right/>
      <top/>
      <bottom style="thin">
        <color rgb="FFD3DBDB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indexed="55"/>
      </left>
      <right/>
      <top/>
      <bottom/>
    </border>
  </borders>
  <cellStyleXfs count="93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70" fontId="3" fillId="0" borderId="0">
      <alignment/>
      <protection/>
    </xf>
    <xf numFmtId="0" fontId="3" fillId="0" borderId="0">
      <alignment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0" fontId="18" fillId="0" borderId="1" applyNumberFormat="0" applyAlignment="0">
      <protection locked="0"/>
    </xf>
    <xf numFmtId="168" fontId="4" fillId="0" borderId="0" applyFont="0" applyFill="0" applyBorder="0" applyAlignment="0" applyProtection="0"/>
    <xf numFmtId="172" fontId="6" fillId="2" borderId="0">
      <alignment/>
      <protection locked="0"/>
    </xf>
    <xf numFmtId="0" fontId="15" fillId="0" borderId="0" applyFill="0" applyBorder="0" applyProtection="0">
      <alignment vertical="center"/>
    </xf>
    <xf numFmtId="169" fontId="6" fillId="2" borderId="0">
      <alignment/>
      <protection locked="0"/>
    </xf>
    <xf numFmtId="173" fontId="6" fillId="2" borderId="0">
      <alignment/>
      <protection locked="0"/>
    </xf>
    <xf numFmtId="0" fontId="16" fillId="0" borderId="0" applyNumberFormat="0" applyFill="0" applyBorder="0" applyAlignment="0" applyProtection="0"/>
    <xf numFmtId="0" fontId="18" fillId="3" borderId="1" applyNumberFormat="0" applyAlignment="0">
      <protection/>
    </xf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6" fillId="4" borderId="2" applyNumberFormat="0">
      <alignment horizontal="center" vertical="center"/>
      <protection/>
    </xf>
    <xf numFmtId="0" fontId="13" fillId="5" borderId="1" applyNumberFormat="0" applyAlignment="0" applyProtection="0"/>
    <xf numFmtId="0" fontId="9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" fillId="6" borderId="3" applyNumberFormat="0" applyFont="0" applyFill="0" applyAlignment="0" applyProtection="0"/>
    <xf numFmtId="0" fontId="26" fillId="0" borderId="0" applyBorder="0">
      <alignment horizontal="center" vertical="center" wrapText="1"/>
      <protection/>
    </xf>
    <xf numFmtId="0" fontId="8" fillId="0" borderId="4" applyBorder="0">
      <alignment horizontal="center" vertical="center" wrapText="1"/>
      <protection/>
    </xf>
    <xf numFmtId="4" fontId="6" fillId="2" borderId="5" applyBorder="0">
      <alignment horizontal="right"/>
      <protection/>
    </xf>
    <xf numFmtId="49" fontId="6" fillId="0" borderId="0" applyBorder="0">
      <alignment vertical="top"/>
      <protection/>
    </xf>
    <xf numFmtId="0" fontId="100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7" borderId="0" applyNumberFormat="0" applyBorder="0" applyAlignment="0"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6" fillId="0" borderId="0" applyBorder="0">
      <alignment vertical="top"/>
      <protection/>
    </xf>
    <xf numFmtId="49" fontId="0" fillId="0" borderId="0" applyBorder="0">
      <alignment vertical="top"/>
      <protection/>
    </xf>
    <xf numFmtId="49" fontId="6" fillId="7" borderId="0" applyBorder="0">
      <alignment vertical="top"/>
      <protection/>
    </xf>
    <xf numFmtId="49" fontId="6" fillId="0" borderId="0" applyBorder="0">
      <alignment vertical="top"/>
      <protection/>
    </xf>
    <xf numFmtId="49" fontId="33" fillId="6" borderId="0" applyBorder="0">
      <alignment vertical="top"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49" fontId="6" fillId="0" borderId="0" applyBorder="0">
      <alignment vertical="top"/>
      <protection/>
    </xf>
    <xf numFmtId="0" fontId="2" fillId="0" borderId="0">
      <alignment/>
      <protection/>
    </xf>
    <xf numFmtId="49" fontId="6" fillId="0" borderId="0" applyBorder="0">
      <alignment vertical="top"/>
      <protection/>
    </xf>
    <xf numFmtId="0" fontId="2" fillId="0" borderId="0">
      <alignment/>
      <protection/>
    </xf>
    <xf numFmtId="0" fontId="6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1325">
    <xf numFmtId="49" fontId="0" fillId="0" borderId="0" xfId="0" applyAlignment="1">
      <alignment vertical="top"/>
    </xf>
    <xf numFmtId="0" fontId="50" fillId="0" borderId="0" xfId="91" applyFont="1" applyFill="1" applyAlignment="1" applyProtection="1">
      <alignment vertical="top" wrapText="1"/>
      <protection/>
    </xf>
    <xf numFmtId="49" fontId="6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6" fillId="8" borderId="5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6" fillId="0" borderId="0" xfId="0" applyNumberFormat="1" applyFont="1" applyAlignment="1" applyProtection="1">
      <alignment vertical="top" wrapText="1"/>
      <protection/>
    </xf>
    <xf numFmtId="49" fontId="6" fillId="0" borderId="0" xfId="0" applyNumberFormat="1" applyFont="1" applyAlignment="1" applyProtection="1">
      <alignment vertical="center" wrapText="1"/>
      <protection/>
    </xf>
    <xf numFmtId="49" fontId="6" fillId="0" borderId="0" xfId="87" applyFont="1" applyAlignment="1" applyProtection="1">
      <alignment vertical="center" wrapText="1"/>
      <protection/>
    </xf>
    <xf numFmtId="49" fontId="11" fillId="0" borderId="0" xfId="87" applyFont="1" applyAlignment="1" applyProtection="1">
      <alignment vertical="center"/>
      <protection/>
    </xf>
    <xf numFmtId="0" fontId="11" fillId="0" borderId="0" xfId="86" applyFont="1" applyAlignment="1" applyProtection="1">
      <alignment horizontal="center" vertical="center" wrapText="1"/>
      <protection/>
    </xf>
    <xf numFmtId="0" fontId="6" fillId="0" borderId="0" xfId="86" applyFont="1" applyAlignment="1" applyProtection="1">
      <alignment vertical="center" wrapText="1"/>
      <protection/>
    </xf>
    <xf numFmtId="0" fontId="6" fillId="0" borderId="0" xfId="86" applyFont="1" applyAlignment="1" applyProtection="1">
      <alignment horizontal="left" vertical="center" wrapText="1"/>
      <protection/>
    </xf>
    <xf numFmtId="0" fontId="6" fillId="0" borderId="0" xfId="86" applyFont="1" applyProtection="1">
      <alignment/>
      <protection/>
    </xf>
    <xf numFmtId="0" fontId="6" fillId="6" borderId="0" xfId="86" applyFont="1" applyFill="1" applyBorder="1" applyProtection="1">
      <alignment/>
      <protection/>
    </xf>
    <xf numFmtId="0" fontId="23" fillId="0" borderId="0" xfId="86" applyFont="1">
      <alignment/>
      <protection/>
    </xf>
    <xf numFmtId="49" fontId="6" fillId="0" borderId="0" xfId="83" applyFont="1" applyProtection="1">
      <alignment vertical="top"/>
      <protection/>
    </xf>
    <xf numFmtId="49" fontId="6" fillId="0" borderId="0" xfId="83" applyProtection="1">
      <alignment vertical="top"/>
      <protection/>
    </xf>
    <xf numFmtId="0" fontId="11" fillId="0" borderId="0" xfId="89" applyFont="1" applyAlignment="1" applyProtection="1">
      <alignment vertical="center" wrapText="1"/>
      <protection/>
    </xf>
    <xf numFmtId="0" fontId="11" fillId="0" borderId="0" xfId="89" applyFont="1" applyAlignment="1" applyProtection="1">
      <alignment horizontal="center" vertical="center" wrapText="1"/>
      <protection/>
    </xf>
    <xf numFmtId="0" fontId="21" fillId="0" borderId="0" xfId="89" applyFont="1" applyAlignment="1" applyProtection="1">
      <alignment vertical="center" wrapText="1"/>
      <protection/>
    </xf>
    <xf numFmtId="0" fontId="6" fillId="6" borderId="0" xfId="89" applyFont="1" applyFill="1" applyBorder="1" applyAlignment="1" applyProtection="1">
      <alignment vertical="center" wrapText="1"/>
      <protection/>
    </xf>
    <xf numFmtId="0" fontId="6" fillId="0" borderId="0" xfId="89" applyFont="1" applyAlignment="1" applyProtection="1">
      <alignment horizontal="center" vertical="center" wrapText="1"/>
      <protection/>
    </xf>
    <xf numFmtId="0" fontId="6" fillId="0" borderId="0" xfId="89" applyFont="1" applyAlignment="1" applyProtection="1">
      <alignment vertical="center" wrapText="1"/>
      <protection/>
    </xf>
    <xf numFmtId="0" fontId="24" fillId="6" borderId="0" xfId="89" applyFont="1" applyFill="1" applyBorder="1" applyAlignment="1" applyProtection="1">
      <alignment vertical="center" wrapText="1"/>
      <protection/>
    </xf>
    <xf numFmtId="0" fontId="6" fillId="6" borderId="0" xfId="89" applyFont="1" applyFill="1" applyBorder="1" applyAlignment="1" applyProtection="1">
      <alignment horizontal="right" vertical="center" wrapText="1" indent="1"/>
      <protection/>
    </xf>
    <xf numFmtId="0" fontId="11" fillId="6" borderId="0" xfId="89" applyNumberFormat="1" applyFont="1" applyFill="1" applyBorder="1" applyAlignment="1" applyProtection="1">
      <alignment horizontal="center" vertical="center" wrapText="1"/>
      <protection/>
    </xf>
    <xf numFmtId="0" fontId="6" fillId="6" borderId="0" xfId="89" applyFont="1" applyFill="1" applyBorder="1" applyAlignment="1" applyProtection="1">
      <alignment horizontal="center" vertical="center" wrapText="1"/>
      <protection/>
    </xf>
    <xf numFmtId="0" fontId="21" fillId="0" borderId="0" xfId="89" applyFont="1" applyAlignment="1" applyProtection="1">
      <alignment horizontal="center" vertical="center" wrapText="1"/>
      <protection/>
    </xf>
    <xf numFmtId="0" fontId="25" fillId="6" borderId="0" xfId="89" applyNumberFormat="1" applyFont="1" applyFill="1" applyBorder="1" applyAlignment="1" applyProtection="1">
      <alignment horizontal="center" vertical="center" wrapText="1"/>
      <protection/>
    </xf>
    <xf numFmtId="0" fontId="6" fillId="6" borderId="0" xfId="89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89" applyFont="1" applyFill="1" applyAlignment="1" applyProtection="1">
      <alignment vertical="center"/>
      <protection/>
    </xf>
    <xf numFmtId="49" fontId="6" fillId="6" borderId="0" xfId="89" applyNumberFormat="1" applyFont="1" applyFill="1" applyBorder="1" applyAlignment="1" applyProtection="1">
      <alignment horizontal="right" vertical="center" wrapText="1" indent="1"/>
      <protection/>
    </xf>
    <xf numFmtId="49" fontId="24" fillId="6" borderId="0" xfId="89" applyNumberFormat="1" applyFont="1" applyFill="1" applyBorder="1" applyAlignment="1" applyProtection="1">
      <alignment horizontal="center" vertical="center" wrapText="1"/>
      <protection/>
    </xf>
    <xf numFmtId="49" fontId="6" fillId="9" borderId="6" xfId="89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Alignment="1" applyProtection="1">
      <alignment vertical="top"/>
      <protection/>
    </xf>
    <xf numFmtId="0" fontId="6" fillId="0" borderId="0" xfId="91" applyFont="1" applyFill="1" applyAlignment="1" applyProtection="1">
      <alignment vertical="center" wrapText="1"/>
      <protection/>
    </xf>
    <xf numFmtId="0" fontId="6" fillId="6" borderId="0" xfId="91" applyFont="1" applyFill="1" applyBorder="1" applyAlignment="1" applyProtection="1">
      <alignment vertical="center" wrapText="1"/>
      <protection/>
    </xf>
    <xf numFmtId="0" fontId="6" fillId="6" borderId="0" xfId="91" applyFont="1" applyFill="1" applyBorder="1" applyAlignment="1" applyProtection="1">
      <alignment horizontal="right" vertical="center" wrapText="1"/>
      <protection/>
    </xf>
    <xf numFmtId="0" fontId="21" fillId="0" borderId="0" xfId="89" applyNumberFormat="1" applyFont="1" applyFill="1" applyBorder="1" applyAlignment="1" applyProtection="1">
      <alignment horizontal="center" vertical="top" wrapText="1"/>
      <protection/>
    </xf>
    <xf numFmtId="0" fontId="0" fillId="6" borderId="0" xfId="89" applyFont="1" applyFill="1" applyBorder="1" applyAlignment="1" applyProtection="1">
      <alignment horizontal="center" vertical="center" wrapText="1"/>
      <protection/>
    </xf>
    <xf numFmtId="49" fontId="0" fillId="6" borderId="0" xfId="89" applyNumberFormat="1" applyFont="1" applyFill="1" applyBorder="1" applyAlignment="1" applyProtection="1">
      <alignment horizontal="right" vertical="center" wrapText="1" indent="1"/>
      <protection/>
    </xf>
    <xf numFmtId="49" fontId="28" fillId="6" borderId="0" xfId="52" applyNumberFormat="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>
      <alignment vertical="top"/>
    </xf>
    <xf numFmtId="0" fontId="6" fillId="0" borderId="6" xfId="88" applyFont="1" applyFill="1" applyBorder="1" applyAlignment="1" applyProtection="1">
      <alignment vertical="center" wrapText="1"/>
      <protection/>
    </xf>
    <xf numFmtId="0" fontId="0" fillId="0" borderId="6" xfId="88" applyFont="1" applyFill="1" applyBorder="1" applyAlignment="1" applyProtection="1">
      <alignment vertical="center" wrapText="1"/>
      <protection/>
    </xf>
    <xf numFmtId="49" fontId="0" fillId="0" borderId="0" xfId="0" applyFont="1" applyAlignment="1">
      <alignment vertical="top"/>
    </xf>
    <xf numFmtId="0" fontId="32" fillId="6" borderId="0" xfId="91" applyFont="1" applyFill="1" applyBorder="1" applyAlignment="1" applyProtection="1">
      <alignment horizontal="center" vertical="center" wrapText="1"/>
      <protection/>
    </xf>
    <xf numFmtId="0" fontId="32" fillId="6" borderId="0" xfId="86" applyFont="1" applyFill="1" applyBorder="1" applyAlignment="1" applyProtection="1">
      <alignment horizontal="center"/>
      <protection/>
    </xf>
    <xf numFmtId="0" fontId="32" fillId="0" borderId="0" xfId="86" applyFont="1" applyAlignment="1" applyProtection="1">
      <alignment horizontal="center" vertical="center"/>
      <protection/>
    </xf>
    <xf numFmtId="0" fontId="32" fillId="6" borderId="0" xfId="86" applyFont="1" applyFill="1" applyBorder="1" applyAlignment="1" applyProtection="1">
      <alignment horizontal="center" vertical="center"/>
      <protection/>
    </xf>
    <xf numFmtId="49" fontId="30" fillId="0" borderId="3" xfId="0" applyFont="1" applyBorder="1" applyAlignment="1">
      <alignment vertical="top" wrapText="1"/>
    </xf>
    <xf numFmtId="0" fontId="0" fillId="6" borderId="0" xfId="89" applyNumberFormat="1" applyFont="1" applyFill="1" applyBorder="1" applyAlignment="1" applyProtection="1">
      <alignment horizontal="right" vertical="center" wrapText="1" indent="1"/>
      <protection/>
    </xf>
    <xf numFmtId="0" fontId="0" fillId="0" borderId="3" xfId="56" applyFont="1" applyBorder="1" applyAlignment="1" applyProtection="1">
      <alignment horizontal="justify" vertical="top" wrapText="1"/>
      <protection/>
    </xf>
    <xf numFmtId="0" fontId="2" fillId="0" borderId="0" xfId="71" applyProtection="1">
      <alignment/>
      <protection/>
    </xf>
    <xf numFmtId="0" fontId="11" fillId="0" borderId="0" xfId="89" applyFont="1" applyAlignment="1" applyProtection="1">
      <alignment horizontal="center" vertical="center" wrapText="1"/>
      <protection/>
    </xf>
    <xf numFmtId="49" fontId="22" fillId="6" borderId="7" xfId="78" applyFont="1" applyFill="1" applyBorder="1" applyAlignment="1" applyProtection="1">
      <alignment vertical="center" wrapText="1"/>
      <protection/>
    </xf>
    <xf numFmtId="49" fontId="20" fillId="6" borderId="8" xfId="78" applyFont="1" applyFill="1" applyBorder="1" applyAlignment="1">
      <alignment horizontal="left" vertical="center" wrapText="1"/>
      <protection/>
    </xf>
    <xf numFmtId="49" fontId="20" fillId="6" borderId="9" xfId="78" applyFont="1" applyFill="1" applyBorder="1" applyAlignment="1">
      <alignment horizontal="left" vertical="center" wrapText="1"/>
      <protection/>
    </xf>
    <xf numFmtId="49" fontId="22" fillId="6" borderId="10" xfId="78" applyFont="1" applyFill="1" applyBorder="1" applyAlignment="1" applyProtection="1">
      <alignment vertical="center" wrapText="1"/>
      <protection/>
    </xf>
    <xf numFmtId="49" fontId="14" fillId="6" borderId="0" xfId="78" applyFont="1" applyFill="1" applyBorder="1" applyAlignment="1">
      <alignment wrapText="1"/>
      <protection/>
    </xf>
    <xf numFmtId="49" fontId="14" fillId="6" borderId="11" xfId="78" applyFont="1" applyFill="1" applyBorder="1" applyAlignment="1">
      <alignment wrapText="1"/>
      <protection/>
    </xf>
    <xf numFmtId="49" fontId="12" fillId="6" borderId="0" xfId="47" applyNumberFormat="1" applyFont="1" applyFill="1" applyBorder="1" applyAlignment="1" applyProtection="1">
      <alignment horizontal="left" wrapText="1"/>
      <protection/>
    </xf>
    <xf numFmtId="49" fontId="12" fillId="6" borderId="0" xfId="47" applyNumberFormat="1" applyFont="1" applyFill="1" applyBorder="1" applyAlignment="1" applyProtection="1">
      <alignment wrapText="1"/>
      <protection/>
    </xf>
    <xf numFmtId="49" fontId="14" fillId="6" borderId="0" xfId="78" applyFont="1" applyFill="1" applyBorder="1" applyAlignment="1">
      <alignment horizontal="right" wrapText="1"/>
      <protection/>
    </xf>
    <xf numFmtId="49" fontId="20" fillId="6" borderId="0" xfId="78" applyFont="1" applyFill="1" applyBorder="1" applyAlignment="1">
      <alignment horizontal="left" vertical="center" wrapText="1"/>
      <protection/>
    </xf>
    <xf numFmtId="49" fontId="20" fillId="6" borderId="11" xfId="78" applyFont="1" applyFill="1" applyBorder="1" applyAlignment="1">
      <alignment horizontal="left" vertical="center" wrapText="1"/>
      <protection/>
    </xf>
    <xf numFmtId="49" fontId="14" fillId="0" borderId="0" xfId="78" applyFont="1" applyFill="1" applyBorder="1" applyAlignment="1" applyProtection="1">
      <alignment wrapText="1"/>
      <protection/>
    </xf>
    <xf numFmtId="0" fontId="18" fillId="0" borderId="0" xfId="37" applyFont="1" applyFill="1" applyBorder="1" applyAlignment="1" applyProtection="1">
      <alignment horizontal="left" vertical="top" wrapText="1"/>
      <protection/>
    </xf>
    <xf numFmtId="49" fontId="14" fillId="0" borderId="0" xfId="78" applyFont="1" applyFill="1" applyBorder="1" applyAlignment="1" applyProtection="1">
      <alignment vertical="top" wrapText="1"/>
      <protection/>
    </xf>
    <xf numFmtId="0" fontId="18" fillId="0" borderId="0" xfId="37" applyFont="1" applyFill="1" applyBorder="1" applyAlignment="1" applyProtection="1">
      <alignment horizontal="right" vertical="top" wrapText="1"/>
      <protection/>
    </xf>
    <xf numFmtId="49" fontId="33" fillId="8" borderId="3" xfId="73" applyNumberFormat="1" applyFont="1" applyFill="1" applyBorder="1" applyAlignment="1" applyProtection="1">
      <alignment horizontal="center" vertical="center" wrapText="1"/>
      <protection/>
    </xf>
    <xf numFmtId="49" fontId="33" fillId="2" borderId="3" xfId="73" applyNumberFormat="1" applyFont="1" applyFill="1" applyBorder="1" applyAlignment="1" applyProtection="1">
      <alignment horizontal="center" vertical="center" wrapText="1"/>
      <protection/>
    </xf>
    <xf numFmtId="49" fontId="22" fillId="6" borderId="10" xfId="78" applyFont="1" applyFill="1" applyBorder="1" applyAlignment="1" applyProtection="1">
      <alignment horizontal="center" vertical="center" wrapText="1"/>
      <protection/>
    </xf>
    <xf numFmtId="49" fontId="33" fillId="11" borderId="3" xfId="73" applyNumberFormat="1" applyFont="1" applyFill="1" applyBorder="1" applyAlignment="1" applyProtection="1">
      <alignment horizontal="center" vertical="center" wrapText="1"/>
      <protection/>
    </xf>
    <xf numFmtId="49" fontId="0" fillId="0" borderId="7" xfId="0" applyBorder="1" applyAlignment="1">
      <alignment vertical="top"/>
    </xf>
    <xf numFmtId="49" fontId="0" fillId="0" borderId="9" xfId="0" applyBorder="1" applyAlignment="1">
      <alignment vertical="top"/>
    </xf>
    <xf numFmtId="49" fontId="0" fillId="0" borderId="10" xfId="0" applyBorder="1" applyAlignment="1">
      <alignment vertical="top"/>
    </xf>
    <xf numFmtId="49" fontId="0" fillId="0" borderId="11" xfId="0" applyBorder="1" applyAlignment="1">
      <alignment vertical="top"/>
    </xf>
    <xf numFmtId="49" fontId="11" fillId="0" borderId="0" xfId="0" applyFont="1" applyAlignment="1">
      <alignment vertical="top"/>
    </xf>
    <xf numFmtId="0" fontId="33" fillId="6" borderId="0" xfId="78" applyNumberFormat="1" applyFont="1" applyFill="1" applyBorder="1" applyAlignment="1">
      <alignment horizontal="justify" vertical="center" wrapText="1"/>
      <protection/>
    </xf>
    <xf numFmtId="0" fontId="0" fillId="6" borderId="0" xfId="89" applyFont="1" applyFill="1" applyBorder="1" applyAlignment="1" applyProtection="1">
      <alignment horizontal="right" vertical="center" wrapText="1" indent="1"/>
      <protection/>
    </xf>
    <xf numFmtId="49" fontId="6" fillId="0" borderId="0" xfId="0" applyNumberFormat="1" applyFont="1" applyAlignment="1" applyProtection="1">
      <alignment vertical="top"/>
      <protection/>
    </xf>
    <xf numFmtId="0" fontId="8" fillId="6" borderId="0" xfId="91" applyFont="1" applyFill="1" applyBorder="1" applyAlignment="1" applyProtection="1">
      <alignment horizontal="center" vertical="center" wrapText="1"/>
      <protection/>
    </xf>
    <xf numFmtId="0" fontId="6" fillId="6" borderId="0" xfId="91" applyFont="1" applyFill="1" applyBorder="1" applyAlignment="1" applyProtection="1">
      <alignment horizontal="center" vertical="center" wrapText="1"/>
      <protection/>
    </xf>
    <xf numFmtId="49" fontId="31" fillId="0" borderId="0" xfId="0" applyFont="1" applyBorder="1" applyAlignment="1">
      <alignment vertical="top"/>
    </xf>
    <xf numFmtId="0" fontId="31" fillId="6" borderId="0" xfId="91" applyFont="1" applyFill="1" applyBorder="1" applyAlignment="1" applyProtection="1">
      <alignment vertical="center" wrapText="1"/>
      <protection/>
    </xf>
    <xf numFmtId="0" fontId="31" fillId="0" borderId="0" xfId="91" applyFont="1" applyFill="1" applyAlignment="1" applyProtection="1">
      <alignment vertical="center" wrapText="1"/>
      <protection/>
    </xf>
    <xf numFmtId="0" fontId="11" fillId="0" borderId="0" xfId="91" applyFont="1" applyFill="1" applyAlignment="1" applyProtection="1">
      <alignment vertical="center" wrapText="1"/>
      <protection/>
    </xf>
    <xf numFmtId="0" fontId="0" fillId="0" borderId="0" xfId="91" applyFont="1" applyFill="1" applyAlignment="1" applyProtection="1">
      <alignment vertical="center" wrapText="1"/>
      <protection/>
    </xf>
    <xf numFmtId="0" fontId="11" fillId="0" borderId="0" xfId="89" applyFont="1" applyFill="1" applyAlignment="1" applyProtection="1">
      <alignment horizontal="left" vertical="center" wrapText="1"/>
      <protection/>
    </xf>
    <xf numFmtId="0" fontId="11" fillId="0" borderId="0" xfId="89" applyFont="1" applyFill="1" applyBorder="1" applyAlignment="1" applyProtection="1">
      <alignment horizontal="left" vertical="center" wrapText="1"/>
      <protection/>
    </xf>
    <xf numFmtId="49" fontId="11" fillId="0" borderId="0" xfId="89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>
      <alignment vertical="top"/>
    </xf>
    <xf numFmtId="49" fontId="33" fillId="9" borderId="3" xfId="73" applyNumberFormat="1" applyFont="1" applyFill="1" applyBorder="1" applyAlignment="1" applyProtection="1">
      <alignment horizontal="center" vertical="center" wrapText="1"/>
      <protection/>
    </xf>
    <xf numFmtId="49" fontId="0" fillId="0" borderId="0" xfId="0" applyAlignment="1">
      <alignment horizontal="left" vertical="top"/>
    </xf>
    <xf numFmtId="49" fontId="6" fillId="0" borderId="0" xfId="91" applyNumberFormat="1" applyFont="1" applyFill="1" applyAlignment="1" applyProtection="1">
      <alignment vertical="center" wrapText="1"/>
      <protection/>
    </xf>
    <xf numFmtId="49" fontId="6" fillId="0" borderId="0" xfId="0" applyNumberFormat="1" applyFont="1" applyAlignment="1">
      <alignment vertical="top"/>
    </xf>
    <xf numFmtId="0" fontId="11" fillId="0" borderId="0" xfId="91" applyFont="1" applyFill="1" applyAlignment="1" applyProtection="1">
      <alignment horizontal="center" vertical="center" wrapText="1"/>
      <protection/>
    </xf>
    <xf numFmtId="0" fontId="8" fillId="10" borderId="12" xfId="90" applyFont="1" applyFill="1" applyBorder="1" applyAlignment="1" applyProtection="1">
      <alignment horizontal="center" vertical="center" wrapText="1"/>
      <protection/>
    </xf>
    <xf numFmtId="0" fontId="6" fillId="0" borderId="0" xfId="91" applyFont="1" applyFill="1" applyBorder="1" applyAlignment="1" applyProtection="1">
      <alignment vertical="center" wrapText="1"/>
      <protection/>
    </xf>
    <xf numFmtId="49" fontId="0" fillId="6" borderId="0" xfId="9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vertical="center"/>
    </xf>
    <xf numFmtId="0" fontId="6" fillId="6" borderId="6" xfId="91" applyFont="1" applyFill="1" applyBorder="1" applyAlignment="1" applyProtection="1">
      <alignment horizontal="center" vertical="center" wrapText="1"/>
      <protection/>
    </xf>
    <xf numFmtId="0" fontId="0" fillId="12" borderId="6" xfId="82" applyFont="1" applyFill="1" applyBorder="1" applyAlignment="1" applyProtection="1">
      <alignment horizontal="center" vertical="center" wrapText="1"/>
      <protection/>
    </xf>
    <xf numFmtId="0" fontId="0" fillId="12" borderId="6" xfId="84" applyFont="1" applyFill="1" applyBorder="1" applyAlignment="1" applyProtection="1">
      <alignment horizontal="center" vertical="center" wrapText="1"/>
      <protection/>
    </xf>
    <xf numFmtId="0" fontId="6" fillId="6" borderId="6" xfId="91" applyNumberFormat="1" applyFont="1" applyFill="1" applyBorder="1" applyAlignment="1" applyProtection="1">
      <alignment horizontal="center" vertical="center" wrapText="1"/>
      <protection/>
    </xf>
    <xf numFmtId="4" fontId="6" fillId="6" borderId="6" xfId="45" applyNumberFormat="1" applyFont="1" applyFill="1" applyBorder="1" applyAlignment="1" applyProtection="1">
      <alignment horizontal="right" vertical="center" wrapText="1"/>
      <protection/>
    </xf>
    <xf numFmtId="49" fontId="6" fillId="11" borderId="6" xfId="90" applyNumberFormat="1" applyFont="1" applyFill="1" applyBorder="1" applyAlignment="1" applyProtection="1">
      <alignment horizontal="center" vertical="center" wrapText="1"/>
      <protection locked="0"/>
    </xf>
    <xf numFmtId="49" fontId="6" fillId="9" borderId="6" xfId="45" applyNumberFormat="1" applyFont="1" applyFill="1" applyBorder="1" applyAlignment="1" applyProtection="1">
      <alignment horizontal="left" vertical="center" wrapText="1"/>
      <protection locked="0"/>
    </xf>
    <xf numFmtId="49" fontId="6" fillId="2" borderId="6" xfId="91" applyNumberFormat="1" applyFont="1" applyFill="1" applyBorder="1" applyAlignment="1" applyProtection="1">
      <alignment horizontal="left" vertical="center" wrapText="1"/>
      <protection locked="0"/>
    </xf>
    <xf numFmtId="49" fontId="6" fillId="6" borderId="6" xfId="91" applyNumberFormat="1" applyFont="1" applyFill="1" applyBorder="1" applyAlignment="1" applyProtection="1">
      <alignment horizontal="center" vertical="center" wrapText="1"/>
      <protection/>
    </xf>
    <xf numFmtId="49" fontId="37" fillId="13" borderId="13" xfId="0" applyFont="1" applyFill="1" applyBorder="1" applyAlignment="1" applyProtection="1">
      <alignment horizontal="left" vertical="center"/>
      <protection/>
    </xf>
    <xf numFmtId="0" fontId="0" fillId="0" borderId="6" xfId="52" applyFont="1" applyFill="1" applyBorder="1" applyAlignment="1" applyProtection="1">
      <alignment horizontal="center" vertical="center" wrapText="1"/>
      <protection/>
    </xf>
    <xf numFmtId="0" fontId="6" fillId="13" borderId="14" xfId="91" applyFont="1" applyFill="1" applyBorder="1" applyAlignment="1" applyProtection="1">
      <alignment vertical="center" wrapText="1"/>
      <protection/>
    </xf>
    <xf numFmtId="0" fontId="6" fillId="0" borderId="6" xfId="84" applyFont="1" applyFill="1" applyBorder="1" applyAlignment="1" applyProtection="1">
      <alignment horizontal="center" vertical="center" wrapText="1"/>
      <protection/>
    </xf>
    <xf numFmtId="0" fontId="6" fillId="0" borderId="6" xfId="86" applyFont="1" applyFill="1" applyBorder="1" applyAlignment="1" applyProtection="1">
      <alignment horizontal="center" vertical="center" wrapText="1"/>
      <protection/>
    </xf>
    <xf numFmtId="0" fontId="37" fillId="13" borderId="14" xfId="0" applyNumberFormat="1" applyFont="1" applyFill="1" applyBorder="1" applyAlignment="1" applyProtection="1">
      <alignment horizontal="left" vertical="center"/>
      <protection/>
    </xf>
    <xf numFmtId="0" fontId="37" fillId="13" borderId="15" xfId="0" applyNumberFormat="1" applyFont="1" applyFill="1" applyBorder="1" applyAlignment="1" applyProtection="1">
      <alignment horizontal="left" vertical="center"/>
      <protection/>
    </xf>
    <xf numFmtId="0" fontId="37" fillId="13" borderId="13" xfId="0" applyNumberFormat="1" applyFont="1" applyFill="1" applyBorder="1" applyAlignment="1" applyProtection="1">
      <alignment horizontal="left" vertical="center"/>
      <protection/>
    </xf>
    <xf numFmtId="0" fontId="41" fillId="0" borderId="0" xfId="0" applyNumberFormat="1" applyFont="1" applyAlignment="1">
      <alignment vertical="center"/>
    </xf>
    <xf numFmtId="49" fontId="6" fillId="0" borderId="6" xfId="9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Border="1" applyAlignment="1">
      <alignment vertical="top"/>
    </xf>
    <xf numFmtId="0" fontId="6" fillId="6" borderId="6" xfId="86" applyFont="1" applyFill="1" applyBorder="1" applyAlignment="1" applyProtection="1">
      <alignment horizontal="center" vertical="center"/>
      <protection/>
    </xf>
    <xf numFmtId="49" fontId="6" fillId="2" borderId="6" xfId="86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91" applyFont="1" applyFill="1" applyAlignment="1" applyProtection="1">
      <alignment vertical="center" wrapText="1"/>
      <protection/>
    </xf>
    <xf numFmtId="0" fontId="38" fillId="0" borderId="0" xfId="91" applyFont="1" applyFill="1" applyAlignment="1" applyProtection="1">
      <alignment vertical="center" wrapText="1"/>
      <protection/>
    </xf>
    <xf numFmtId="49" fontId="6" fillId="0" borderId="0" xfId="76">
      <alignment vertical="top"/>
      <protection/>
    </xf>
    <xf numFmtId="49" fontId="11" fillId="0" borderId="0" xfId="76" applyFont="1" applyBorder="1" applyProtection="1">
      <alignment vertical="top"/>
      <protection/>
    </xf>
    <xf numFmtId="49" fontId="6" fillId="0" borderId="0" xfId="76" applyFont="1" applyBorder="1" applyProtection="1">
      <alignment vertical="top"/>
      <protection/>
    </xf>
    <xf numFmtId="49" fontId="32" fillId="0" borderId="0" xfId="76" applyFont="1" applyBorder="1" applyAlignment="1" applyProtection="1">
      <alignment horizontal="center" vertical="center"/>
      <protection/>
    </xf>
    <xf numFmtId="49" fontId="6" fillId="0" borderId="0" xfId="76" applyBorder="1" applyProtection="1">
      <alignment vertical="top"/>
      <protection/>
    </xf>
    <xf numFmtId="0" fontId="6" fillId="6" borderId="0" xfId="76" applyNumberFormat="1" applyFont="1" applyFill="1" applyBorder="1" applyAlignment="1" applyProtection="1">
      <alignment/>
      <protection/>
    </xf>
    <xf numFmtId="0" fontId="39" fillId="6" borderId="0" xfId="76" applyNumberFormat="1" applyFont="1" applyFill="1" applyBorder="1" applyAlignment="1" applyProtection="1">
      <alignment horizontal="center" vertical="center" wrapText="1"/>
      <protection/>
    </xf>
    <xf numFmtId="0" fontId="11" fillId="6" borderId="0" xfId="76" applyNumberFormat="1" applyFont="1" applyFill="1" applyBorder="1" applyAlignment="1" applyProtection="1">
      <alignment/>
      <protection/>
    </xf>
    <xf numFmtId="49" fontId="6" fillId="0" borderId="0" xfId="76" applyFont="1">
      <alignment vertical="top"/>
      <protection/>
    </xf>
    <xf numFmtId="49" fontId="32" fillId="0" borderId="0" xfId="76" applyFont="1" applyAlignment="1">
      <alignment horizontal="center" vertical="center" wrapText="1"/>
      <protection/>
    </xf>
    <xf numFmtId="0" fontId="6" fillId="6" borderId="6" xfId="85" applyNumberFormat="1" applyFont="1" applyFill="1" applyBorder="1" applyAlignment="1" applyProtection="1">
      <alignment horizontal="center" vertical="center" wrapText="1"/>
      <protection/>
    </xf>
    <xf numFmtId="49" fontId="6" fillId="0" borderId="6" xfId="85" applyNumberFormat="1" applyFont="1" applyFill="1" applyBorder="1" applyAlignment="1" applyProtection="1">
      <alignment horizontal="center" vertical="center" wrapText="1"/>
      <protection/>
    </xf>
    <xf numFmtId="49" fontId="40" fillId="13" borderId="15" xfId="76" applyFont="1" applyFill="1" applyBorder="1" applyAlignment="1" applyProtection="1">
      <alignment horizontal="center" vertical="top"/>
      <protection/>
    </xf>
    <xf numFmtId="49" fontId="37" fillId="13" borderId="15" xfId="76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center" vertical="top"/>
      <protection/>
    </xf>
    <xf numFmtId="49" fontId="0" fillId="0" borderId="0" xfId="0" applyFont="1" applyAlignment="1">
      <alignment vertical="top"/>
    </xf>
    <xf numFmtId="0" fontId="0" fillId="0" borderId="6" xfId="88" applyFont="1" applyFill="1" applyBorder="1" applyAlignment="1" applyProtection="1">
      <alignment vertical="center" wrapText="1"/>
      <protection/>
    </xf>
    <xf numFmtId="0" fontId="0" fillId="0" borderId="14" xfId="88" applyFont="1" applyFill="1" applyBorder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49" fontId="6" fillId="0" borderId="6" xfId="0" applyNumberFormat="1" applyFont="1" applyBorder="1" applyAlignment="1" applyProtection="1">
      <alignment vertical="top"/>
      <protection/>
    </xf>
    <xf numFmtId="0" fontId="0" fillId="0" borderId="0" xfId="88" applyFont="1" applyFill="1" applyBorder="1" applyAlignment="1" applyProtection="1">
      <alignment vertical="center" wrapText="1"/>
      <protection/>
    </xf>
    <xf numFmtId="0" fontId="8" fillId="10" borderId="0" xfId="91" applyFont="1" applyFill="1" applyAlignment="1" applyProtection="1">
      <alignment horizontal="center" vertical="center" wrapText="1"/>
      <protection/>
    </xf>
    <xf numFmtId="49" fontId="37" fillId="13" borderId="15" xfId="0" applyFont="1" applyFill="1" applyBorder="1" applyAlignment="1" applyProtection="1">
      <alignment horizontal="left" vertical="center" indent="2"/>
      <protection/>
    </xf>
    <xf numFmtId="49" fontId="37" fillId="13" borderId="15" xfId="0" applyFont="1" applyFill="1" applyBorder="1" applyAlignment="1" applyProtection="1">
      <alignment horizontal="left" vertical="center" indent="3"/>
      <protection/>
    </xf>
    <xf numFmtId="0" fontId="42" fillId="0" borderId="0" xfId="84" applyFont="1" applyFill="1" applyBorder="1" applyAlignment="1" applyProtection="1">
      <alignment horizontal="center" vertical="center" wrapText="1"/>
      <protection/>
    </xf>
    <xf numFmtId="0" fontId="6" fillId="0" borderId="0" xfId="84" applyFont="1" applyFill="1" applyBorder="1" applyAlignment="1" applyProtection="1">
      <alignment vertical="center" wrapText="1"/>
      <protection/>
    </xf>
    <xf numFmtId="49" fontId="6" fillId="0" borderId="0" xfId="9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Border="1" applyAlignment="1">
      <alignment vertical="center"/>
    </xf>
    <xf numFmtId="49" fontId="37" fillId="13" borderId="15" xfId="0" applyFont="1" applyFill="1" applyBorder="1" applyAlignment="1" applyProtection="1">
      <alignment horizontal="left" vertical="center" indent="1"/>
      <protection/>
    </xf>
    <xf numFmtId="49" fontId="6" fillId="0" borderId="0" xfId="0" applyNumberFormat="1" applyFont="1" applyAlignment="1">
      <alignment vertical="center"/>
    </xf>
    <xf numFmtId="49" fontId="6" fillId="0" borderId="0" xfId="0" applyFont="1" applyAlignment="1">
      <alignment vertical="top"/>
    </xf>
    <xf numFmtId="49" fontId="0" fillId="10" borderId="0" xfId="0" applyFill="1" applyBorder="1" applyAlignment="1" applyProtection="1">
      <alignment vertical="top"/>
      <protection/>
    </xf>
    <xf numFmtId="0" fontId="0" fillId="0" borderId="0" xfId="0" applyNumberFormat="1" applyBorder="1" applyAlignment="1">
      <alignment vertical="center"/>
    </xf>
    <xf numFmtId="0" fontId="6" fillId="0" borderId="13" xfId="88" applyFont="1" applyFill="1" applyBorder="1" applyAlignment="1" applyProtection="1">
      <alignment vertical="center" wrapText="1"/>
      <protection/>
    </xf>
    <xf numFmtId="0" fontId="19" fillId="10" borderId="0" xfId="91" applyFont="1" applyFill="1" applyAlignment="1" applyProtection="1">
      <alignment horizontal="center" vertical="center" wrapText="1"/>
      <protection/>
    </xf>
    <xf numFmtId="49" fontId="6" fillId="13" borderId="15" xfId="90" applyNumberFormat="1" applyFont="1" applyFill="1" applyBorder="1" applyAlignment="1" applyProtection="1">
      <alignment horizontal="center" vertical="center" wrapText="1"/>
      <protection/>
    </xf>
    <xf numFmtId="0" fontId="0" fillId="0" borderId="0" xfId="89" applyFont="1" applyFill="1" applyBorder="1" applyAlignment="1" applyProtection="1">
      <alignment horizontal="center" vertical="center" wrapText="1"/>
      <protection/>
    </xf>
    <xf numFmtId="49" fontId="6" fillId="0" borderId="0" xfId="89" applyNumberFormat="1" applyFont="1" applyFill="1" applyBorder="1" applyAlignment="1" applyProtection="1">
      <alignment horizontal="center" vertical="center" wrapText="1"/>
      <protection/>
    </xf>
    <xf numFmtId="49" fontId="37" fillId="13" borderId="15" xfId="0" applyFont="1" applyFill="1" applyBorder="1" applyAlignment="1" applyProtection="1">
      <alignment horizontal="left" vertical="center"/>
      <protection/>
    </xf>
    <xf numFmtId="49" fontId="6" fillId="0" borderId="0" xfId="90" applyNumberFormat="1" applyFont="1" applyFill="1" applyBorder="1" applyAlignment="1" applyProtection="1">
      <alignment vertical="center" wrapText="1"/>
      <protection/>
    </xf>
    <xf numFmtId="0" fontId="32" fillId="6" borderId="0" xfId="86" applyFont="1" applyFill="1" applyBorder="1" applyAlignment="1" applyProtection="1">
      <alignment horizontal="center" vertical="center" wrapText="1"/>
      <protection/>
    </xf>
    <xf numFmtId="49" fontId="9" fillId="0" borderId="0" xfId="76" applyFont="1" applyBorder="1" applyAlignment="1" applyProtection="1">
      <alignment horizontal="right" vertical="top"/>
      <protection/>
    </xf>
    <xf numFmtId="49" fontId="9" fillId="0" borderId="0" xfId="76" applyFont="1" applyAlignment="1">
      <alignment vertical="top"/>
      <protection/>
    </xf>
    <xf numFmtId="0" fontId="6" fillId="6" borderId="0" xfId="91" applyNumberFormat="1" applyFont="1" applyFill="1" applyBorder="1" applyAlignment="1" applyProtection="1">
      <alignment horizontal="center" vertical="center" wrapText="1"/>
      <protection/>
    </xf>
    <xf numFmtId="4" fontId="6" fillId="0" borderId="0" xfId="45" applyNumberFormat="1" applyFont="1" applyFill="1" applyBorder="1" applyAlignment="1" applyProtection="1">
      <alignment horizontal="right" vertical="center" wrapText="1"/>
      <protection/>
    </xf>
    <xf numFmtId="0" fontId="6" fillId="0" borderId="0" xfId="91" applyNumberFormat="1" applyFont="1" applyFill="1" applyBorder="1" applyAlignment="1" applyProtection="1">
      <alignment horizontal="center" vertical="center" wrapText="1"/>
      <protection/>
    </xf>
    <xf numFmtId="49" fontId="6" fillId="0" borderId="0" xfId="45" applyNumberFormat="1" applyFont="1" applyFill="1" applyBorder="1" applyAlignment="1" applyProtection="1">
      <alignment horizontal="left" vertical="center" wrapText="1"/>
      <protection/>
    </xf>
    <xf numFmtId="49" fontId="6" fillId="0" borderId="0" xfId="54">
      <alignment vertical="top"/>
      <protection/>
    </xf>
    <xf numFmtId="0" fontId="0" fillId="0" borderId="0" xfId="0" applyNumberFormat="1" applyFill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 wrapText="1"/>
      <protection/>
    </xf>
    <xf numFmtId="49" fontId="43" fillId="0" borderId="17" xfId="0" applyFont="1" applyBorder="1" applyAlignment="1">
      <alignment horizontal="justify" vertical="top"/>
    </xf>
    <xf numFmtId="0" fontId="0" fillId="0" borderId="14" xfId="88" applyFont="1" applyFill="1" applyBorder="1" applyAlignment="1" applyProtection="1">
      <alignment vertical="center" wrapText="1"/>
      <protection/>
    </xf>
    <xf numFmtId="49" fontId="6" fillId="0" borderId="17" xfId="0" applyNumberFormat="1" applyFont="1" applyBorder="1" applyAlignment="1" applyProtection="1">
      <alignment vertical="top" wrapText="1"/>
      <protection/>
    </xf>
    <xf numFmtId="49" fontId="6" fillId="0" borderId="18" xfId="0" applyNumberFormat="1" applyFont="1" applyBorder="1" applyAlignment="1" applyProtection="1">
      <alignment vertical="top" wrapText="1"/>
      <protection/>
    </xf>
    <xf numFmtId="49" fontId="6" fillId="0" borderId="17" xfId="0" applyNumberFormat="1" applyFont="1" applyBorder="1" applyAlignment="1" applyProtection="1">
      <alignment vertical="top"/>
      <protection/>
    </xf>
    <xf numFmtId="0" fontId="0" fillId="0" borderId="13" xfId="88" applyFont="1" applyFill="1" applyBorder="1" applyAlignment="1" applyProtection="1">
      <alignment vertical="center" wrapText="1"/>
      <protection/>
    </xf>
    <xf numFmtId="49" fontId="6" fillId="0" borderId="17" xfId="0" applyNumberFormat="1" applyFont="1" applyBorder="1" applyAlignment="1" applyProtection="1">
      <alignment vertical="top"/>
      <protection/>
    </xf>
    <xf numFmtId="0" fontId="2" fillId="0" borderId="0" xfId="71">
      <alignment/>
      <protection/>
    </xf>
    <xf numFmtId="49" fontId="101" fillId="0" borderId="0" xfId="0" applyFont="1" applyAlignment="1">
      <alignment vertical="top"/>
    </xf>
    <xf numFmtId="0" fontId="101" fillId="0" borderId="0" xfId="91" applyFont="1" applyFill="1" applyAlignment="1" applyProtection="1">
      <alignment vertical="center" wrapText="1"/>
      <protection/>
    </xf>
    <xf numFmtId="49" fontId="0" fillId="6" borderId="6" xfId="91" applyNumberFormat="1" applyFont="1" applyFill="1" applyBorder="1" applyAlignment="1" applyProtection="1">
      <alignment horizontal="center" vertical="center" wrapText="1"/>
      <protection/>
    </xf>
    <xf numFmtId="0" fontId="6" fillId="0" borderId="6" xfId="91" applyFont="1" applyFill="1" applyBorder="1" applyAlignment="1" applyProtection="1">
      <alignment horizontal="center" vertical="center" wrapText="1"/>
      <protection/>
    </xf>
    <xf numFmtId="0" fontId="11" fillId="0" borderId="0" xfId="89" applyFont="1" applyFill="1" applyAlignment="1" applyProtection="1">
      <alignment horizontal="left" vertical="center" wrapText="1"/>
      <protection/>
    </xf>
    <xf numFmtId="0" fontId="0" fillId="0" borderId="0" xfId="0" applyNumberFormat="1" applyFill="1" applyBorder="1" applyAlignment="1">
      <alignment vertical="center"/>
    </xf>
    <xf numFmtId="49" fontId="6" fillId="0" borderId="0" xfId="76" applyProtection="1">
      <alignment vertical="top"/>
      <protection/>
    </xf>
    <xf numFmtId="49" fontId="6" fillId="0" borderId="0" xfId="54" applyProtection="1">
      <alignment vertical="top"/>
      <protection/>
    </xf>
    <xf numFmtId="49" fontId="6" fillId="0" borderId="6" xfId="86" applyNumberFormat="1" applyFont="1" applyFill="1" applyBorder="1" applyAlignment="1" applyProtection="1">
      <alignment horizontal="left" vertical="center" wrapText="1"/>
      <protection/>
    </xf>
    <xf numFmtId="0" fontId="6" fillId="6" borderId="19" xfId="86" applyFont="1" applyFill="1" applyBorder="1" applyAlignment="1" applyProtection="1">
      <alignment horizontal="center" vertical="center"/>
      <protection/>
    </xf>
    <xf numFmtId="49" fontId="37" fillId="13" borderId="16" xfId="0" applyFont="1" applyFill="1" applyBorder="1" applyAlignment="1" applyProtection="1">
      <alignment horizontal="left" vertical="center" indent="2"/>
      <protection/>
    </xf>
    <xf numFmtId="0" fontId="6" fillId="0" borderId="6" xfId="91" applyNumberFormat="1" applyFont="1" applyFill="1" applyBorder="1" applyAlignment="1" applyProtection="1">
      <alignment vertical="center" wrapText="1"/>
      <protection/>
    </xf>
    <xf numFmtId="0" fontId="6" fillId="0" borderId="0" xfId="89" applyNumberFormat="1" applyFont="1" applyFill="1" applyAlignment="1" applyProtection="1">
      <alignment horizontal="left" vertical="center" wrapText="1"/>
      <protection/>
    </xf>
    <xf numFmtId="0" fontId="6" fillId="0" borderId="0" xfId="89" applyFont="1" applyFill="1" applyAlignment="1" applyProtection="1">
      <alignment horizontal="left" vertical="center" wrapText="1"/>
      <protection/>
    </xf>
    <xf numFmtId="14" fontId="6" fillId="6" borderId="0" xfId="89" applyNumberFormat="1" applyFont="1" applyFill="1" applyBorder="1" applyAlignment="1" applyProtection="1">
      <alignment horizontal="left" vertical="center" wrapText="1"/>
      <protection/>
    </xf>
    <xf numFmtId="14" fontId="6" fillId="0" borderId="0" xfId="89" applyNumberFormat="1" applyFont="1" applyFill="1" applyAlignment="1" applyProtection="1">
      <alignment horizontal="left" vertical="center" wrapText="1"/>
      <protection/>
    </xf>
    <xf numFmtId="0" fontId="6" fillId="0" borderId="0" xfId="89" applyFont="1" applyFill="1" applyBorder="1" applyAlignment="1" applyProtection="1">
      <alignment horizontal="left" vertical="center" wrapText="1"/>
      <protection/>
    </xf>
    <xf numFmtId="0" fontId="102" fillId="0" borderId="0" xfId="91" applyFont="1" applyFill="1" applyAlignment="1" applyProtection="1">
      <alignment vertical="center" wrapText="1"/>
      <protection/>
    </xf>
    <xf numFmtId="49" fontId="37" fillId="13" borderId="15" xfId="76" applyFont="1" applyFill="1" applyBorder="1" applyAlignment="1" applyProtection="1">
      <alignment horizontal="left" vertical="center" indent="1"/>
      <protection/>
    </xf>
    <xf numFmtId="49" fontId="102" fillId="0" borderId="0" xfId="0" applyFont="1" applyAlignme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top"/>
    </xf>
    <xf numFmtId="0" fontId="8" fillId="10" borderId="0" xfId="91" applyFont="1" applyFill="1" applyAlignment="1" applyProtection="1">
      <alignment vertical="center" wrapText="1"/>
      <protection/>
    </xf>
    <xf numFmtId="0" fontId="6" fillId="0" borderId="0" xfId="88" applyFont="1" applyFill="1" applyBorder="1" applyAlignment="1" applyProtection="1">
      <alignment vertical="center" wrapText="1"/>
      <protection/>
    </xf>
    <xf numFmtId="49" fontId="6" fillId="0" borderId="6" xfId="0" applyNumberFormat="1" applyFont="1" applyFill="1" applyBorder="1" applyAlignment="1" applyProtection="1">
      <alignment vertical="center" wrapText="1"/>
      <protection/>
    </xf>
    <xf numFmtId="0" fontId="102" fillId="0" borderId="0" xfId="0" applyNumberFormat="1" applyFont="1" applyAlignment="1">
      <alignment vertical="center"/>
    </xf>
    <xf numFmtId="0" fontId="103" fillId="0" borderId="0" xfId="0" applyNumberFormat="1" applyFont="1" applyAlignment="1">
      <alignment vertical="center"/>
    </xf>
    <xf numFmtId="0" fontId="102" fillId="0" borderId="0" xfId="91" applyFont="1" applyFill="1" applyAlignment="1" applyProtection="1">
      <alignment vertical="center"/>
      <protection/>
    </xf>
    <xf numFmtId="49" fontId="102" fillId="0" borderId="0" xfId="0" applyFont="1" applyAlignment="1">
      <alignment vertical="top"/>
    </xf>
    <xf numFmtId="0" fontId="102" fillId="0" borderId="0" xfId="0" applyNumberFormat="1" applyFont="1" applyFill="1" applyBorder="1" applyAlignment="1">
      <alignment vertical="center"/>
    </xf>
    <xf numFmtId="49" fontId="102" fillId="0" borderId="0" xfId="91" applyNumberFormat="1" applyFont="1" applyFill="1" applyAlignment="1" applyProtection="1">
      <alignment vertical="center" wrapText="1"/>
      <protection/>
    </xf>
    <xf numFmtId="0" fontId="102" fillId="0" borderId="0" xfId="0" applyNumberFormat="1" applyFont="1" applyFill="1" applyAlignment="1" applyProtection="1">
      <alignment vertical="center"/>
      <protection/>
    </xf>
    <xf numFmtId="49" fontId="102" fillId="10" borderId="0" xfId="0" applyFont="1" applyFill="1" applyAlignment="1" applyProtection="1">
      <alignment vertical="top"/>
      <protection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Alignment="1" applyProtection="1">
      <alignment vertical="top"/>
      <protection/>
    </xf>
    <xf numFmtId="49" fontId="6" fillId="0" borderId="6" xfId="0" applyNumberFormat="1" applyFont="1" applyFill="1" applyBorder="1" applyAlignment="1" applyProtection="1">
      <alignment vertical="top"/>
      <protection/>
    </xf>
    <xf numFmtId="49" fontId="6" fillId="0" borderId="6" xfId="52" applyNumberFormat="1" applyFont="1" applyFill="1" applyBorder="1" applyAlignment="1" applyProtection="1">
      <alignment horizontal="center" vertical="center" wrapText="1"/>
      <protection/>
    </xf>
    <xf numFmtId="0" fontId="18" fillId="0" borderId="20" xfId="56" applyFont="1" applyBorder="1" applyAlignment="1" applyProtection="1">
      <alignment horizontal="justify" vertical="top" wrapText="1"/>
      <protection/>
    </xf>
    <xf numFmtId="49" fontId="0" fillId="0" borderId="6" xfId="0" applyFill="1" applyBorder="1" applyAlignment="1">
      <alignment vertical="top" wrapText="1"/>
    </xf>
    <xf numFmtId="0" fontId="0" fillId="0" borderId="6" xfId="56" applyFont="1" applyFill="1" applyBorder="1" applyAlignment="1" applyProtection="1">
      <alignment horizontal="justify" vertical="top" wrapText="1"/>
      <protection/>
    </xf>
    <xf numFmtId="4" fontId="6" fillId="0" borderId="0" xfId="91" applyNumberFormat="1" applyFont="1" applyFill="1" applyBorder="1" applyAlignment="1" applyProtection="1">
      <alignment vertical="center" wrapText="1"/>
      <protection/>
    </xf>
    <xf numFmtId="49" fontId="6" fillId="0" borderId="0" xfId="91" applyNumberFormat="1" applyFont="1" applyFill="1" applyBorder="1" applyAlignment="1" applyProtection="1">
      <alignment vertical="center" wrapText="1"/>
      <protection/>
    </xf>
    <xf numFmtId="49" fontId="102" fillId="0" borderId="0" xfId="0" applyFont="1" applyFill="1" applyAlignment="1" applyProtection="1">
      <alignment vertical="top"/>
      <protection/>
    </xf>
    <xf numFmtId="0" fontId="100" fillId="0" borderId="0" xfId="58">
      <alignment/>
      <protection/>
    </xf>
    <xf numFmtId="0" fontId="0" fillId="0" borderId="0" xfId="0" applyNumberFormat="1" applyAlignment="1">
      <alignment/>
    </xf>
    <xf numFmtId="0" fontId="32" fillId="0" borderId="0" xfId="9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>
      <alignment vertical="top"/>
    </xf>
    <xf numFmtId="0" fontId="32" fillId="0" borderId="0" xfId="91" applyFont="1" applyFill="1" applyAlignment="1" applyProtection="1">
      <alignment horizontal="center" vertical="center" wrapText="1"/>
      <protection/>
    </xf>
    <xf numFmtId="0" fontId="6" fillId="0" borderId="0" xfId="91" applyFont="1" applyFill="1" applyBorder="1" applyAlignment="1" applyProtection="1">
      <alignment horizontal="right" vertical="center" wrapText="1"/>
      <protection/>
    </xf>
    <xf numFmtId="4" fontId="6" fillId="0" borderId="0" xfId="53" applyFont="1" applyFill="1" applyBorder="1" applyAlignment="1" applyProtection="1">
      <alignment horizontal="right" vertical="center" wrapText="1"/>
      <protection/>
    </xf>
    <xf numFmtId="0" fontId="6" fillId="0" borderId="0" xfId="88" applyFont="1" applyFill="1" applyBorder="1" applyAlignment="1" applyProtection="1">
      <alignment horizontal="left" vertical="center" wrapText="1" indent="1"/>
      <protection/>
    </xf>
    <xf numFmtId="49" fontId="6" fillId="0" borderId="0" xfId="76" applyFill="1" applyProtection="1">
      <alignment vertical="top"/>
      <protection/>
    </xf>
    <xf numFmtId="4" fontId="0" fillId="0" borderId="0" xfId="53" applyFont="1" applyFill="1" applyBorder="1" applyAlignment="1" applyProtection="1">
      <alignment horizontal="center" vertical="center" wrapText="1"/>
      <protection/>
    </xf>
    <xf numFmtId="4" fontId="6" fillId="0" borderId="0" xfId="53" applyFont="1" applyFill="1" applyBorder="1" applyAlignment="1" applyProtection="1">
      <alignment horizontal="center" vertical="center" wrapText="1"/>
      <protection/>
    </xf>
    <xf numFmtId="0" fontId="101" fillId="0" borderId="0" xfId="91" applyNumberFormat="1" applyFont="1" applyFill="1" applyAlignment="1" applyProtection="1">
      <alignment vertical="center"/>
      <protection/>
    </xf>
    <xf numFmtId="171" fontId="6" fillId="0" borderId="6" xfId="91" applyNumberFormat="1" applyFont="1" applyFill="1" applyBorder="1" applyAlignment="1" applyProtection="1">
      <alignment horizontal="center" vertical="center" wrapText="1"/>
      <protection/>
    </xf>
    <xf numFmtId="171" fontId="6" fillId="0" borderId="6" xfId="52" applyNumberFormat="1" applyFont="1" applyFill="1" applyBorder="1" applyAlignment="1" applyProtection="1">
      <alignment horizontal="center" vertical="center" wrapText="1"/>
      <protection/>
    </xf>
    <xf numFmtId="0" fontId="101" fillId="13" borderId="21" xfId="91" applyFont="1" applyFill="1" applyBorder="1" applyAlignment="1" applyProtection="1">
      <alignment horizontal="center" vertical="center" wrapText="1"/>
      <protection/>
    </xf>
    <xf numFmtId="0" fontId="101" fillId="13" borderId="22" xfId="91" applyFont="1" applyFill="1" applyBorder="1" applyAlignment="1" applyProtection="1">
      <alignment horizontal="center" vertical="center" wrapText="1"/>
      <protection/>
    </xf>
    <xf numFmtId="49" fontId="101" fillId="13" borderId="22" xfId="91" applyNumberFormat="1" applyFont="1" applyFill="1" applyBorder="1" applyAlignment="1" applyProtection="1">
      <alignment horizontal="left" vertical="center" wrapText="1"/>
      <protection/>
    </xf>
    <xf numFmtId="49" fontId="0" fillId="13" borderId="15" xfId="77" applyNumberFormat="1" applyFill="1" applyBorder="1" applyAlignment="1" applyProtection="1">
      <alignment horizontal="left" vertical="center"/>
      <protection/>
    </xf>
    <xf numFmtId="49" fontId="101" fillId="13" borderId="23" xfId="91" applyNumberFormat="1" applyFont="1" applyFill="1" applyBorder="1" applyAlignment="1" applyProtection="1">
      <alignment horizontal="left" vertical="center" wrapText="1"/>
      <protection/>
    </xf>
    <xf numFmtId="49" fontId="6" fillId="8" borderId="6" xfId="91" applyNumberFormat="1" applyFont="1" applyFill="1" applyBorder="1" applyAlignment="1" applyProtection="1">
      <alignment horizontal="center" vertical="center" wrapText="1"/>
      <protection/>
    </xf>
    <xf numFmtId="0" fontId="104" fillId="0" borderId="0" xfId="91" applyFont="1" applyFill="1" applyAlignment="1" applyProtection="1">
      <alignment vertical="center" wrapText="1"/>
      <protection/>
    </xf>
    <xf numFmtId="0" fontId="28" fillId="0" borderId="0" xfId="91" applyFont="1" applyFill="1" applyBorder="1" applyAlignment="1" applyProtection="1">
      <alignment horizontal="center" vertical="center" wrapText="1"/>
      <protection/>
    </xf>
    <xf numFmtId="49" fontId="8" fillId="13" borderId="14" xfId="76" applyFont="1" applyFill="1" applyBorder="1" applyAlignment="1" applyProtection="1">
      <alignment horizontal="right" vertical="center" wrapText="1"/>
      <protection/>
    </xf>
    <xf numFmtId="49" fontId="8" fillId="13" borderId="15" xfId="76" applyFont="1" applyFill="1" applyBorder="1" applyAlignment="1" applyProtection="1">
      <alignment horizontal="right" vertical="center" wrapText="1"/>
      <protection/>
    </xf>
    <xf numFmtId="49" fontId="6" fillId="13" borderId="15" xfId="76" applyFont="1" applyFill="1" applyBorder="1" applyAlignment="1" applyProtection="1">
      <alignment horizontal="right" vertical="center" wrapText="1"/>
      <protection/>
    </xf>
    <xf numFmtId="49" fontId="6" fillId="13" borderId="13" xfId="76" applyFont="1" applyFill="1" applyBorder="1" applyAlignment="1" applyProtection="1">
      <alignment horizontal="right" vertical="center" wrapText="1"/>
      <protection/>
    </xf>
    <xf numFmtId="0" fontId="6" fillId="0" borderId="24" xfId="91" applyFont="1" applyFill="1" applyBorder="1" applyAlignment="1" applyProtection="1">
      <alignment vertical="center" wrapText="1"/>
      <protection/>
    </xf>
    <xf numFmtId="0" fontId="45" fillId="0" borderId="0" xfId="91" applyFont="1" applyFill="1" applyAlignment="1" applyProtection="1">
      <alignment vertical="center" wrapText="1"/>
      <protection/>
    </xf>
    <xf numFmtId="0" fontId="9" fillId="0" borderId="0" xfId="91" applyFont="1" applyFill="1" applyAlignment="1" applyProtection="1">
      <alignment vertical="center" wrapText="1"/>
      <protection/>
    </xf>
    <xf numFmtId="0" fontId="46" fillId="0" borderId="0" xfId="91" applyFont="1" applyFill="1" applyAlignment="1" applyProtection="1">
      <alignment horizontal="center" vertical="center" wrapText="1"/>
      <protection/>
    </xf>
    <xf numFmtId="0" fontId="105" fillId="0" borderId="0" xfId="70" applyFont="1" applyFill="1" applyProtection="1">
      <alignment/>
      <protection/>
    </xf>
    <xf numFmtId="49" fontId="33" fillId="6" borderId="0" xfId="80">
      <alignment vertical="top"/>
      <protection/>
    </xf>
    <xf numFmtId="49" fontId="48" fillId="10" borderId="0" xfId="0" applyFont="1" applyFill="1" applyAlignment="1" applyProtection="1">
      <alignment vertical="top"/>
      <protection/>
    </xf>
    <xf numFmtId="49" fontId="0" fillId="0" borderId="0" xfId="0" applyFill="1" applyAlignment="1" applyProtection="1">
      <alignment vertical="top"/>
      <protection/>
    </xf>
    <xf numFmtId="49" fontId="48" fillId="0" borderId="0" xfId="0" applyFont="1" applyFill="1" applyAlignment="1" applyProtection="1">
      <alignment vertical="top"/>
      <protection/>
    </xf>
    <xf numFmtId="0" fontId="101" fillId="0" borderId="0" xfId="91" applyFont="1" applyFill="1" applyAlignment="1" applyProtection="1">
      <alignment vertical="center"/>
      <protection/>
    </xf>
    <xf numFmtId="49" fontId="101" fillId="0" borderId="0" xfId="0" applyFont="1" applyFill="1" applyAlignment="1" applyProtection="1">
      <alignment vertical="top"/>
      <protection/>
    </xf>
    <xf numFmtId="49" fontId="0" fillId="0" borderId="0" xfId="0" applyFont="1" applyFill="1" applyAlignment="1" applyProtection="1">
      <alignment vertical="top"/>
      <protection/>
    </xf>
    <xf numFmtId="49" fontId="0" fillId="13" borderId="13" xfId="0" applyFont="1" applyFill="1" applyBorder="1" applyAlignment="1" applyProtection="1">
      <alignment horizontal="right" vertical="center" wrapText="1"/>
      <protection/>
    </xf>
    <xf numFmtId="49" fontId="0" fillId="13" borderId="15" xfId="0" applyFont="1" applyFill="1" applyBorder="1" applyAlignment="1" applyProtection="1">
      <alignment horizontal="right" vertical="center" wrapText="1"/>
      <protection/>
    </xf>
    <xf numFmtId="49" fontId="101" fillId="0" borderId="0" xfId="0" applyFont="1" applyFill="1" applyAlignment="1" applyProtection="1">
      <alignment vertical="top"/>
      <protection/>
    </xf>
    <xf numFmtId="49" fontId="101" fillId="10" borderId="0" xfId="0" applyFont="1" applyFill="1" applyAlignment="1" applyProtection="1">
      <alignment vertical="top"/>
      <protection/>
    </xf>
    <xf numFmtId="49" fontId="6" fillId="0" borderId="0" xfId="0" applyNumberFormat="1" applyFont="1" applyFill="1" applyAlignment="1" applyProtection="1">
      <alignment vertical="top"/>
      <protection/>
    </xf>
    <xf numFmtId="49" fontId="0" fillId="2" borderId="25" xfId="0" applyFill="1" applyBorder="1" applyAlignment="1" applyProtection="1">
      <alignment horizontal="left" vertical="center" wrapText="1"/>
      <protection locked="0"/>
    </xf>
    <xf numFmtId="49" fontId="0" fillId="0" borderId="6" xfId="0" applyFill="1" applyBorder="1" applyAlignment="1" applyProtection="1">
      <alignment horizontal="center" vertical="center" wrapText="1"/>
      <protection/>
    </xf>
    <xf numFmtId="49" fontId="0" fillId="0" borderId="25" xfId="0" applyFill="1" applyBorder="1" applyAlignment="1" applyProtection="1">
      <alignment horizontal="right" vertical="center" wrapText="1"/>
      <protection/>
    </xf>
    <xf numFmtId="0" fontId="0" fillId="0" borderId="25" xfId="0" applyNumberFormat="1" applyFill="1" applyBorder="1" applyAlignment="1" applyProtection="1">
      <alignment horizontal="center" vertical="center" wrapText="1"/>
      <protection/>
    </xf>
    <xf numFmtId="49" fontId="0" fillId="0" borderId="25" xfId="0" applyNumberFormat="1" applyFill="1" applyBorder="1" applyAlignment="1" applyProtection="1">
      <alignment horizontal="center" vertical="center" wrapText="1"/>
      <protection/>
    </xf>
    <xf numFmtId="49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19" fillId="0" borderId="26" xfId="9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right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49" fontId="0" fillId="0" borderId="0" xfId="0" applyFill="1" applyBorder="1" applyAlignment="1" applyProtection="1">
      <alignment vertical="top"/>
      <protection/>
    </xf>
    <xf numFmtId="0" fontId="8" fillId="0" borderId="3" xfId="56" applyFont="1" applyBorder="1" applyAlignment="1" applyProtection="1">
      <alignment horizontal="justify" vertical="center" wrapText="1"/>
      <protection/>
    </xf>
    <xf numFmtId="0" fontId="49" fillId="0" borderId="0" xfId="89" applyFont="1" applyFill="1" applyAlignment="1" applyProtection="1">
      <alignment vertical="top" wrapText="1"/>
      <protection/>
    </xf>
    <xf numFmtId="0" fontId="6" fillId="0" borderId="3" xfId="56" applyFont="1" applyBorder="1" applyAlignment="1" applyProtection="1">
      <alignment horizontal="justify" vertical="center" wrapText="1"/>
      <protection/>
    </xf>
    <xf numFmtId="49" fontId="6" fillId="0" borderId="0" xfId="54" applyNumberFormat="1" applyFont="1">
      <alignment vertical="top"/>
      <protection/>
    </xf>
    <xf numFmtId="0" fontId="6" fillId="6" borderId="0" xfId="91" applyFont="1" applyFill="1" applyBorder="1" applyAlignment="1" applyProtection="1">
      <alignment horizontal="right" vertical="center"/>
      <protection/>
    </xf>
    <xf numFmtId="0" fontId="0" fillId="0" borderId="6" xfId="91" applyFont="1" applyFill="1" applyBorder="1" applyAlignment="1" applyProtection="1">
      <alignment horizontal="left" vertical="center" wrapText="1" indent="1"/>
      <protection/>
    </xf>
    <xf numFmtId="49" fontId="12" fillId="9" borderId="6" xfId="45" applyNumberFormat="1" applyFont="1" applyFill="1" applyBorder="1" applyAlignment="1" applyProtection="1">
      <alignment horizontal="left" vertical="center" wrapText="1"/>
      <protection locked="0"/>
    </xf>
    <xf numFmtId="0" fontId="0" fillId="9" borderId="6" xfId="45" applyNumberFormat="1" applyFont="1" applyFill="1" applyBorder="1" applyAlignment="1" applyProtection="1">
      <alignment horizontal="left" vertical="center" wrapText="1" indent="2"/>
      <protection locked="0"/>
    </xf>
    <xf numFmtId="49" fontId="102" fillId="0" borderId="0" xfId="54" applyFont="1" applyAlignment="1">
      <alignment vertical="top"/>
      <protection/>
    </xf>
    <xf numFmtId="49" fontId="6" fillId="0" borderId="0" xfId="54" applyFont="1" applyProtection="1">
      <alignment vertical="top"/>
      <protection/>
    </xf>
    <xf numFmtId="49" fontId="0" fillId="9" borderId="6" xfId="45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6" xfId="91" applyNumberFormat="1" applyFont="1" applyFill="1" applyBorder="1" applyAlignment="1" applyProtection="1">
      <alignment horizontal="left" vertical="center" wrapText="1"/>
      <protection/>
    </xf>
    <xf numFmtId="0" fontId="0" fillId="0" borderId="6" xfId="91" applyFont="1" applyFill="1" applyBorder="1" applyAlignment="1" applyProtection="1">
      <alignment vertical="center" wrapText="1"/>
      <protection/>
    </xf>
    <xf numFmtId="0" fontId="0" fillId="0" borderId="6" xfId="91" applyFont="1" applyFill="1" applyBorder="1" applyAlignment="1" applyProtection="1">
      <alignment horizontal="center" vertical="center" wrapText="1"/>
      <protection/>
    </xf>
    <xf numFmtId="0" fontId="0" fillId="9" borderId="6" xfId="45" applyNumberFormat="1" applyFont="1" applyFill="1" applyBorder="1" applyAlignment="1" applyProtection="1">
      <alignment horizontal="left" vertical="center" wrapText="1" indent="1"/>
      <protection locked="0"/>
    </xf>
    <xf numFmtId="49" fontId="37" fillId="13" borderId="15" xfId="54" applyFont="1" applyFill="1" applyBorder="1" applyAlignment="1" applyProtection="1">
      <alignment horizontal="left" vertical="center" indent="3"/>
      <protection/>
    </xf>
    <xf numFmtId="49" fontId="40" fillId="13" borderId="13" xfId="54" applyFont="1" applyFill="1" applyBorder="1" applyAlignment="1" applyProtection="1">
      <alignment horizontal="center" vertical="top"/>
      <protection/>
    </xf>
    <xf numFmtId="0" fontId="49" fillId="0" borderId="0" xfId="91" applyFont="1" applyFill="1" applyAlignment="1" applyProtection="1">
      <alignment horizontal="right" vertical="top" wrapText="1"/>
      <protection/>
    </xf>
    <xf numFmtId="49" fontId="37" fillId="13" borderId="15" xfId="54" applyFont="1" applyFill="1" applyBorder="1" applyAlignment="1" applyProtection="1">
      <alignment horizontal="left" vertical="center" indent="1"/>
      <protection/>
    </xf>
    <xf numFmtId="49" fontId="37" fillId="13" borderId="15" xfId="54" applyFont="1" applyFill="1" applyBorder="1" applyAlignment="1" applyProtection="1">
      <alignment horizontal="left" vertical="center" indent="2"/>
      <protection/>
    </xf>
    <xf numFmtId="0" fontId="0" fillId="0" borderId="6" xfId="45" applyNumberFormat="1" applyFont="1" applyFill="1" applyBorder="1" applyAlignment="1" applyProtection="1">
      <alignment horizontal="left" vertical="center" wrapText="1" indent="1"/>
      <protection/>
    </xf>
    <xf numFmtId="0" fontId="0" fillId="0" borderId="6" xfId="45" applyNumberFormat="1" applyFont="1" applyFill="1" applyBorder="1" applyAlignment="1" applyProtection="1">
      <alignment horizontal="left" vertical="center" wrapText="1" indent="2"/>
      <protection/>
    </xf>
    <xf numFmtId="0" fontId="0" fillId="0" borderId="0" xfId="45" applyNumberFormat="1" applyFont="1" applyFill="1" applyBorder="1" applyAlignment="1" applyProtection="1">
      <alignment horizontal="left" vertical="center" wrapText="1" indent="2"/>
      <protection/>
    </xf>
    <xf numFmtId="0" fontId="0" fillId="0" borderId="0" xfId="91" applyFont="1" applyFill="1" applyBorder="1" applyAlignment="1" applyProtection="1">
      <alignment horizontal="center" vertical="center" wrapText="1"/>
      <protection/>
    </xf>
    <xf numFmtId="49" fontId="6" fillId="11" borderId="6" xfId="90" applyNumberFormat="1" applyFont="1" applyFill="1" applyBorder="1" applyAlignment="1" applyProtection="1">
      <alignment horizontal="left" vertical="center" wrapText="1"/>
      <protection/>
    </xf>
    <xf numFmtId="0" fontId="6" fillId="0" borderId="6" xfId="91" applyFont="1" applyFill="1" applyBorder="1" applyAlignment="1" applyProtection="1">
      <alignment vertical="top" wrapText="1"/>
      <protection/>
    </xf>
    <xf numFmtId="49" fontId="6" fillId="2" borderId="6" xfId="90" applyNumberFormat="1" applyFont="1" applyFill="1" applyBorder="1" applyAlignment="1" applyProtection="1">
      <alignment horizontal="left" vertical="center" wrapText="1"/>
      <protection locked="0"/>
    </xf>
    <xf numFmtId="0" fontId="106" fillId="0" borderId="0" xfId="89" applyFont="1" applyAlignment="1" applyProtection="1">
      <alignment vertical="center" wrapText="1"/>
      <protection/>
    </xf>
    <xf numFmtId="0" fontId="32" fillId="0" borderId="0" xfId="0" applyNumberFormat="1" applyFont="1" applyBorder="1" applyAlignment="1">
      <alignment horizontal="center" vertical="center" wrapText="1"/>
    </xf>
    <xf numFmtId="49" fontId="0" fillId="0" borderId="19" xfId="0" applyFill="1" applyBorder="1" applyAlignment="1">
      <alignment vertical="top"/>
    </xf>
    <xf numFmtId="0" fontId="102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9" fontId="99" fillId="9" borderId="6" xfId="45" applyNumberFormat="1" applyFill="1" applyBorder="1" applyAlignment="1" applyProtection="1">
      <alignment horizontal="left" vertical="center" wrapText="1"/>
      <protection locked="0"/>
    </xf>
    <xf numFmtId="49" fontId="6" fillId="0" borderId="6" xfId="76" applyBorder="1">
      <alignment vertical="top"/>
      <protection/>
    </xf>
    <xf numFmtId="49" fontId="40" fillId="13" borderId="13" xfId="76" applyFont="1" applyFill="1" applyBorder="1" applyAlignment="1" applyProtection="1">
      <alignment horizontal="center" vertical="top"/>
      <protection/>
    </xf>
    <xf numFmtId="0" fontId="6" fillId="8" borderId="6" xfId="90" applyNumberFormat="1" applyFont="1" applyFill="1" applyBorder="1" applyAlignment="1" applyProtection="1">
      <alignment horizontal="left" vertical="center" wrapText="1"/>
      <protection/>
    </xf>
    <xf numFmtId="0" fontId="6" fillId="0" borderId="6" xfId="9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>
      <alignment horizontal="center" vertical="center"/>
    </xf>
    <xf numFmtId="49" fontId="107" fillId="6" borderId="0" xfId="52" applyNumberFormat="1" applyFont="1" applyFill="1" applyBorder="1" applyAlignment="1" applyProtection="1">
      <alignment horizontal="center" vertical="center" wrapText="1"/>
      <protection/>
    </xf>
    <xf numFmtId="0" fontId="107" fillId="0" borderId="0" xfId="0" applyNumberFormat="1" applyFont="1" applyFill="1" applyBorder="1" applyAlignment="1">
      <alignment horizontal="center" vertical="center"/>
    </xf>
    <xf numFmtId="0" fontId="107" fillId="0" borderId="0" xfId="84" applyNumberFormat="1" applyFont="1" applyFill="1" applyBorder="1" applyAlignment="1" applyProtection="1">
      <alignment horizontal="center" vertical="center" wrapText="1"/>
      <protection/>
    </xf>
    <xf numFmtId="0" fontId="107" fillId="0" borderId="0" xfId="90" applyNumberFormat="1" applyFont="1" applyFill="1" applyBorder="1" applyAlignment="1" applyProtection="1">
      <alignment horizontal="center" vertical="center" wrapText="1"/>
      <protection/>
    </xf>
    <xf numFmtId="0" fontId="6" fillId="0" borderId="6" xfId="84" applyFont="1" applyFill="1" applyBorder="1" applyAlignment="1" applyProtection="1">
      <alignment horizontal="left" vertical="center" wrapText="1" indent="2"/>
      <protection/>
    </xf>
    <xf numFmtId="49" fontId="6" fillId="0" borderId="0" xfId="9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2" fillId="0" borderId="0" xfId="0" applyNumberFormat="1" applyFont="1" applyFill="1" applyBorder="1" applyAlignment="1" applyProtection="1">
      <alignment vertical="center"/>
      <protection/>
    </xf>
    <xf numFmtId="0" fontId="0" fillId="8" borderId="6" xfId="89" applyNumberFormat="1" applyFont="1" applyFill="1" applyBorder="1" applyAlignment="1" applyProtection="1">
      <alignment horizontal="left" vertical="center" wrapText="1" indent="1"/>
      <protection/>
    </xf>
    <xf numFmtId="49" fontId="6" fillId="9" borderId="6" xfId="89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6" xfId="9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90" applyNumberFormat="1" applyFont="1" applyFill="1" applyBorder="1" applyAlignment="1" applyProtection="1">
      <alignment horizontal="left" vertical="center" wrapText="1" indent="1"/>
      <protection/>
    </xf>
    <xf numFmtId="49" fontId="6" fillId="8" borderId="6" xfId="89" applyNumberFormat="1" applyFont="1" applyFill="1" applyBorder="1" applyAlignment="1" applyProtection="1">
      <alignment horizontal="left" vertical="center" wrapText="1" indent="1"/>
      <protection/>
    </xf>
    <xf numFmtId="49" fontId="6" fillId="0" borderId="6" xfId="89" applyNumberFormat="1" applyFont="1" applyFill="1" applyBorder="1" applyAlignment="1" applyProtection="1">
      <alignment horizontal="left" vertical="center" wrapText="1" indent="1"/>
      <protection/>
    </xf>
    <xf numFmtId="0" fontId="108" fillId="0" borderId="0" xfId="0" applyNumberFormat="1" applyFont="1" applyFill="1" applyBorder="1" applyAlignment="1">
      <alignment vertical="center"/>
    </xf>
    <xf numFmtId="0" fontId="6" fillId="0" borderId="6" xfId="91" applyNumberFormat="1" applyFont="1" applyFill="1" applyBorder="1" applyAlignment="1" applyProtection="1">
      <alignment horizontal="center" vertical="center" wrapText="1"/>
      <protection/>
    </xf>
    <xf numFmtId="0" fontId="18" fillId="0" borderId="0" xfId="92" applyFont="1" applyBorder="1" applyAlignment="1">
      <alignment vertical="center" wrapText="1"/>
      <protection/>
    </xf>
    <xf numFmtId="0" fontId="6" fillId="0" borderId="6" xfId="84" applyNumberFormat="1" applyFont="1" applyFill="1" applyBorder="1" applyAlignment="1" applyProtection="1">
      <alignment horizontal="center" vertical="center" wrapText="1"/>
      <protection/>
    </xf>
    <xf numFmtId="49" fontId="6" fillId="13" borderId="14" xfId="91" applyNumberFormat="1" applyFont="1" applyFill="1" applyBorder="1" applyAlignment="1" applyProtection="1">
      <alignment horizontal="center" vertical="center" wrapText="1"/>
      <protection/>
    </xf>
    <xf numFmtId="0" fontId="6" fillId="13" borderId="15" xfId="90" applyNumberFormat="1" applyFont="1" applyFill="1" applyBorder="1" applyAlignment="1" applyProtection="1">
      <alignment horizontal="left" vertical="center" wrapText="1"/>
      <protection/>
    </xf>
    <xf numFmtId="49" fontId="6" fillId="13" borderId="13" xfId="91" applyNumberFormat="1" applyFont="1" applyFill="1" applyBorder="1" applyAlignment="1" applyProtection="1">
      <alignment vertical="center" wrapText="1"/>
      <protection/>
    </xf>
    <xf numFmtId="0" fontId="6" fillId="0" borderId="6" xfId="84" applyFont="1" applyFill="1" applyBorder="1" applyAlignment="1" applyProtection="1">
      <alignment horizontal="left" vertical="center" wrapText="1" indent="3"/>
      <protection/>
    </xf>
    <xf numFmtId="0" fontId="102" fillId="0" borderId="0" xfId="0" applyNumberFormat="1" applyFont="1" applyFill="1" applyBorder="1" applyAlignment="1">
      <alignment horizontal="center" vertical="center"/>
    </xf>
    <xf numFmtId="0" fontId="6" fillId="13" borderId="13" xfId="90" applyNumberFormat="1" applyFont="1" applyFill="1" applyBorder="1" applyAlignment="1" applyProtection="1">
      <alignment horizontal="left" vertical="center" wrapText="1"/>
      <protection/>
    </xf>
    <xf numFmtId="0" fontId="102" fillId="0" borderId="0" xfId="0" applyNumberFormat="1" applyFont="1" applyFill="1" applyBorder="1" applyAlignment="1">
      <alignment horizontal="center" vertical="center"/>
    </xf>
    <xf numFmtId="49" fontId="6" fillId="0" borderId="22" xfId="91" applyNumberFormat="1" applyFont="1" applyFill="1" applyBorder="1" applyAlignment="1" applyProtection="1">
      <alignment horizontal="center" vertical="center" wrapText="1"/>
      <protection/>
    </xf>
    <xf numFmtId="0" fontId="6" fillId="0" borderId="22" xfId="84" applyFont="1" applyFill="1" applyBorder="1" applyAlignment="1" applyProtection="1">
      <alignment horizontal="left" vertical="center" wrapText="1" indent="2"/>
      <protection/>
    </xf>
    <xf numFmtId="0" fontId="6" fillId="0" borderId="22" xfId="90" applyNumberFormat="1" applyFont="1" applyFill="1" applyBorder="1" applyAlignment="1" applyProtection="1">
      <alignment horizontal="left" vertical="center" wrapText="1"/>
      <protection/>
    </xf>
    <xf numFmtId="49" fontId="6" fillId="0" borderId="22" xfId="91" applyNumberFormat="1" applyFont="1" applyFill="1" applyBorder="1" applyAlignment="1" applyProtection="1">
      <alignment vertical="center" wrapText="1"/>
      <protection/>
    </xf>
    <xf numFmtId="49" fontId="6" fillId="11" borderId="6" xfId="90" applyNumberFormat="1" applyFont="1" applyFill="1" applyBorder="1" applyAlignment="1" applyProtection="1">
      <alignment horizontal="left" vertical="center" wrapText="1" indent="1"/>
      <protection/>
    </xf>
    <xf numFmtId="0" fontId="0" fillId="0" borderId="6" xfId="0" applyNumberFormat="1" applyBorder="1" applyAlignment="1">
      <alignment horizontal="center" vertical="center"/>
    </xf>
    <xf numFmtId="0" fontId="102" fillId="0" borderId="0" xfId="91" applyFont="1" applyFill="1" applyAlignment="1" applyProtection="1">
      <alignment horizontal="center" vertical="center" wrapText="1"/>
      <protection/>
    </xf>
    <xf numFmtId="0" fontId="0" fillId="0" borderId="6" xfId="91" applyFont="1" applyFill="1" applyBorder="1" applyAlignment="1" applyProtection="1">
      <alignment horizontal="left" vertical="center" wrapText="1"/>
      <protection/>
    </xf>
    <xf numFmtId="14" fontId="44" fillId="0" borderId="6" xfId="90" applyNumberFormat="1" applyFont="1" applyFill="1" applyBorder="1" applyAlignment="1" applyProtection="1">
      <alignment horizontal="center" vertical="center" wrapText="1"/>
      <protection/>
    </xf>
    <xf numFmtId="49" fontId="33" fillId="6" borderId="0" xfId="80" applyAlignment="1">
      <alignment vertical="top" wrapText="1"/>
      <protection/>
    </xf>
    <xf numFmtId="49" fontId="28" fillId="0" borderId="15" xfId="52" applyNumberFormat="1" applyFont="1" applyFill="1" applyBorder="1" applyAlignment="1" applyProtection="1">
      <alignment horizontal="center" vertical="center" wrapText="1"/>
      <protection/>
    </xf>
    <xf numFmtId="0" fontId="109" fillId="0" borderId="0" xfId="91" applyFont="1" applyFill="1" applyAlignment="1" applyProtection="1">
      <alignment vertical="center"/>
      <protection/>
    </xf>
    <xf numFmtId="0" fontId="110" fillId="0" borderId="0" xfId="91" applyFont="1" applyFill="1" applyAlignment="1" applyProtection="1">
      <alignment vertical="center"/>
      <protection/>
    </xf>
    <xf numFmtId="14" fontId="6" fillId="0" borderId="6" xfId="90" applyNumberFormat="1" applyFont="1" applyFill="1" applyBorder="1" applyAlignment="1" applyProtection="1">
      <alignment horizontal="left" vertical="center" wrapText="1" indent="1"/>
      <protection/>
    </xf>
    <xf numFmtId="49" fontId="0" fillId="0" borderId="16" xfId="0" applyFill="1" applyBorder="1" applyAlignment="1" applyProtection="1">
      <alignment vertical="top"/>
      <protection/>
    </xf>
    <xf numFmtId="0" fontId="102" fillId="0" borderId="0" xfId="91" applyNumberFormat="1" applyFont="1" applyFill="1" applyAlignment="1" applyProtection="1">
      <alignment vertical="center"/>
      <protection/>
    </xf>
    <xf numFmtId="0" fontId="102" fillId="0" borderId="0" xfId="91" applyFont="1" applyFill="1" applyAlignment="1" applyProtection="1">
      <alignment horizontal="left" vertical="center" wrapText="1" indent="1"/>
      <protection/>
    </xf>
    <xf numFmtId="0" fontId="101" fillId="0" borderId="0" xfId="91" applyFont="1" applyFill="1" applyAlignment="1" applyProtection="1">
      <alignment horizontal="left" vertical="center" wrapText="1" indent="1"/>
      <protection/>
    </xf>
    <xf numFmtId="0" fontId="111" fillId="0" borderId="0" xfId="91" applyFont="1" applyFill="1" applyAlignment="1" applyProtection="1">
      <alignment horizontal="left" vertical="center" wrapText="1" indent="1"/>
      <protection/>
    </xf>
    <xf numFmtId="0" fontId="112" fillId="0" borderId="0" xfId="91" applyFont="1" applyFill="1" applyAlignment="1" applyProtection="1">
      <alignment horizontal="left" vertical="center" indent="1"/>
      <protection/>
    </xf>
    <xf numFmtId="0" fontId="111" fillId="0" borderId="0" xfId="91" applyFont="1" applyFill="1" applyAlignment="1" applyProtection="1">
      <alignment vertical="center" wrapText="1"/>
      <protection/>
    </xf>
    <xf numFmtId="0" fontId="53" fillId="0" borderId="0" xfId="89" applyFont="1" applyFill="1" applyAlignment="1" applyProtection="1">
      <alignment horizontal="left" vertical="center" wrapText="1"/>
      <protection/>
    </xf>
    <xf numFmtId="0" fontId="54" fillId="0" borderId="0" xfId="89" applyFont="1" applyFill="1" applyAlignment="1" applyProtection="1">
      <alignment horizontal="left" vertical="center" wrapText="1"/>
      <protection/>
    </xf>
    <xf numFmtId="0" fontId="55" fillId="0" borderId="0" xfId="89" applyFont="1" applyAlignment="1" applyProtection="1">
      <alignment vertical="center" wrapText="1"/>
      <protection/>
    </xf>
    <xf numFmtId="0" fontId="53" fillId="6" borderId="0" xfId="89" applyFont="1" applyFill="1" applyBorder="1" applyAlignment="1" applyProtection="1">
      <alignment vertical="center" wrapText="1"/>
      <protection/>
    </xf>
    <xf numFmtId="0" fontId="56" fillId="6" borderId="0" xfId="89" applyFont="1" applyFill="1" applyBorder="1" applyAlignment="1" applyProtection="1">
      <alignment horizontal="right" vertical="center" wrapText="1" indent="1"/>
      <protection/>
    </xf>
    <xf numFmtId="0" fontId="56" fillId="6" borderId="0" xfId="89" applyFont="1" applyFill="1" applyBorder="1" applyAlignment="1" applyProtection="1">
      <alignment horizontal="left" vertical="center" wrapText="1" indent="2"/>
      <protection/>
    </xf>
    <xf numFmtId="0" fontId="53" fillId="0" borderId="0" xfId="89" applyFont="1" applyAlignment="1" applyProtection="1">
      <alignment vertical="center" wrapText="1"/>
      <protection/>
    </xf>
    <xf numFmtId="0" fontId="54" fillId="0" borderId="0" xfId="89" applyFont="1" applyAlignment="1" applyProtection="1">
      <alignment horizontal="center" vertical="center" wrapText="1"/>
      <protection/>
    </xf>
    <xf numFmtId="0" fontId="53" fillId="6" borderId="0" xfId="89" applyFont="1" applyFill="1" applyBorder="1" applyAlignment="1" applyProtection="1">
      <alignment horizontal="right" vertical="center" wrapText="1" indent="1"/>
      <protection/>
    </xf>
    <xf numFmtId="0" fontId="57" fillId="6" borderId="0" xfId="89" applyFont="1" applyFill="1" applyBorder="1" applyAlignment="1" applyProtection="1">
      <alignment horizontal="center" vertical="center" wrapText="1"/>
      <protection/>
    </xf>
    <xf numFmtId="0" fontId="58" fillId="6" borderId="0" xfId="89" applyFont="1" applyFill="1" applyBorder="1" applyAlignment="1" applyProtection="1">
      <alignment vertical="center" wrapText="1"/>
      <protection/>
    </xf>
    <xf numFmtId="14" fontId="53" fillId="6" borderId="0" xfId="89" applyNumberFormat="1" applyFont="1" applyFill="1" applyBorder="1" applyAlignment="1" applyProtection="1">
      <alignment horizontal="left" vertical="center" wrapText="1"/>
      <protection/>
    </xf>
    <xf numFmtId="0" fontId="54" fillId="6" borderId="0" xfId="89" applyNumberFormat="1" applyFont="1" applyFill="1" applyBorder="1" applyAlignment="1" applyProtection="1">
      <alignment horizontal="center" vertical="center" wrapText="1"/>
      <protection/>
    </xf>
    <xf numFmtId="0" fontId="53" fillId="6" borderId="0" xfId="89" applyNumberFormat="1" applyFont="1" applyFill="1" applyBorder="1" applyAlignment="1" applyProtection="1">
      <alignment horizontal="left" vertical="center" wrapText="1" indent="1"/>
      <protection/>
    </xf>
    <xf numFmtId="0" fontId="53" fillId="6" borderId="0" xfId="89" applyFont="1" applyFill="1" applyBorder="1" applyAlignment="1" applyProtection="1">
      <alignment horizontal="center" vertical="center" wrapText="1"/>
      <protection/>
    </xf>
    <xf numFmtId="0" fontId="59" fillId="6" borderId="0" xfId="89" applyFont="1" applyFill="1" applyBorder="1" applyAlignment="1" applyProtection="1">
      <alignment horizontal="center" vertical="center" wrapText="1"/>
      <protection/>
    </xf>
    <xf numFmtId="14" fontId="59" fillId="6" borderId="0" xfId="89" applyNumberFormat="1" applyFont="1" applyFill="1" applyBorder="1" applyAlignment="1" applyProtection="1">
      <alignment horizontal="center" vertical="center" wrapText="1"/>
      <protection/>
    </xf>
    <xf numFmtId="0" fontId="59" fillId="6" borderId="0" xfId="89" applyFont="1" applyFill="1" applyBorder="1" applyAlignment="1" applyProtection="1">
      <alignment vertical="center" wrapText="1"/>
      <protection/>
    </xf>
    <xf numFmtId="0" fontId="60" fillId="6" borderId="0" xfId="89" applyFont="1" applyFill="1" applyBorder="1" applyAlignment="1" applyProtection="1">
      <alignment vertical="center" wrapText="1"/>
      <protection/>
    </xf>
    <xf numFmtId="0" fontId="52" fillId="0" borderId="0" xfId="89" applyNumberFormat="1" applyFont="1" applyFill="1" applyAlignment="1" applyProtection="1">
      <alignment horizontal="left" vertical="center" wrapText="1"/>
      <protection/>
    </xf>
    <xf numFmtId="0" fontId="51" fillId="0" borderId="0" xfId="89" applyFont="1" applyFill="1" applyAlignment="1" applyProtection="1">
      <alignment horizontal="left" vertical="center" wrapText="1"/>
      <protection/>
    </xf>
    <xf numFmtId="0" fontId="51" fillId="0" borderId="0" xfId="89" applyFont="1" applyAlignment="1" applyProtection="1">
      <alignment vertical="center" wrapText="1"/>
      <protection/>
    </xf>
    <xf numFmtId="0" fontId="51" fillId="0" borderId="0" xfId="89" applyFont="1" applyAlignment="1" applyProtection="1">
      <alignment horizontal="center" vertical="center" wrapText="1"/>
      <protection/>
    </xf>
    <xf numFmtId="0" fontId="53" fillId="0" borderId="0" xfId="89" applyFont="1" applyBorder="1" applyAlignment="1" applyProtection="1">
      <alignment vertical="center" wrapText="1"/>
      <protection/>
    </xf>
    <xf numFmtId="0" fontId="53" fillId="0" borderId="0" xfId="89" applyFont="1" applyAlignment="1" applyProtection="1">
      <alignment horizontal="right" vertical="center"/>
      <protection/>
    </xf>
    <xf numFmtId="0" fontId="53" fillId="0" borderId="0" xfId="89" applyFont="1" applyAlignment="1" applyProtection="1">
      <alignment horizontal="center" vertical="center" wrapText="1"/>
      <protection/>
    </xf>
    <xf numFmtId="49" fontId="6" fillId="0" borderId="0" xfId="45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113" fillId="13" borderId="15" xfId="76" applyFont="1" applyFill="1" applyBorder="1" applyAlignment="1" applyProtection="1">
      <alignment horizontal="center" vertical="center" wrapText="1"/>
      <protection/>
    </xf>
    <xf numFmtId="0" fontId="102" fillId="0" borderId="0" xfId="91" applyFont="1" applyFill="1" applyAlignment="1" applyProtection="1">
      <alignment horizontal="left" vertical="center" indent="1"/>
      <protection/>
    </xf>
    <xf numFmtId="0" fontId="102" fillId="0" borderId="0" xfId="91" applyNumberFormat="1" applyFont="1" applyFill="1" applyAlignment="1" applyProtection="1">
      <alignment horizontal="left" vertical="center" indent="1"/>
      <protection/>
    </xf>
    <xf numFmtId="14" fontId="6" fillId="8" borderId="6" xfId="90" applyNumberFormat="1" applyFont="1" applyFill="1" applyBorder="1" applyAlignment="1" applyProtection="1">
      <alignment horizontal="left" vertical="center" wrapText="1" indent="1"/>
      <protection/>
    </xf>
    <xf numFmtId="0" fontId="28" fillId="0" borderId="0" xfId="91" applyFont="1" applyFill="1" applyBorder="1" applyAlignment="1" applyProtection="1">
      <alignment horizontal="center" vertical="top" wrapText="1"/>
      <protection/>
    </xf>
    <xf numFmtId="0" fontId="102" fillId="0" borderId="27" xfId="91" applyFont="1" applyFill="1" applyBorder="1" applyAlignment="1" applyProtection="1">
      <alignment vertical="center"/>
      <protection/>
    </xf>
    <xf numFmtId="0" fontId="6" fillId="0" borderId="6" xfId="52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49" fontId="0" fillId="0" borderId="6" xfId="0" applyNumberFormat="1" applyFill="1" applyBorder="1" applyAlignment="1" applyProtection="1">
      <alignment horizontal="center" vertical="center"/>
      <protection/>
    </xf>
    <xf numFmtId="49" fontId="0" fillId="0" borderId="6" xfId="0" applyNumberFormat="1" applyFill="1" applyBorder="1" applyAlignment="1" applyProtection="1">
      <alignment horizontal="left" vertical="center"/>
      <protection/>
    </xf>
    <xf numFmtId="0" fontId="101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6" xfId="91" applyFont="1" applyFill="1" applyBorder="1" applyAlignment="1" applyProtection="1">
      <alignment horizontal="center" vertical="center" wrapText="1"/>
      <protection/>
    </xf>
    <xf numFmtId="49" fontId="6" fillId="0" borderId="0" xfId="0" applyFont="1" applyFill="1" applyAlignment="1" applyProtection="1">
      <alignment vertical="top"/>
      <protection/>
    </xf>
    <xf numFmtId="0" fontId="8" fillId="1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ill="1" applyBorder="1" applyAlignment="1" applyProtection="1">
      <alignment vertical="top"/>
      <protection/>
    </xf>
    <xf numFmtId="49" fontId="0" fillId="0" borderId="6" xfId="0" applyNumberFormat="1" applyFont="1" applyFill="1" applyBorder="1" applyAlignment="1" applyProtection="1">
      <alignment vertical="top"/>
      <protection/>
    </xf>
    <xf numFmtId="0" fontId="6" fillId="0" borderId="0" xfId="91" applyFont="1" applyFill="1" applyAlignment="1" applyProtection="1">
      <alignment horizontal="left" vertical="center" wrapText="1" indent="2"/>
      <protection/>
    </xf>
    <xf numFmtId="0" fontId="6" fillId="0" borderId="6" xfId="91" applyNumberFormat="1" applyFont="1" applyFill="1" applyBorder="1" applyAlignment="1" applyProtection="1">
      <alignment vertical="top" wrapText="1"/>
      <protection/>
    </xf>
    <xf numFmtId="0" fontId="0" fillId="9" borderId="6" xfId="45" applyNumberFormat="1" applyFont="1" applyFill="1" applyBorder="1" applyAlignment="1" applyProtection="1">
      <alignment horizontal="left" vertical="center" wrapText="1"/>
      <protection locked="0"/>
    </xf>
    <xf numFmtId="0" fontId="6" fillId="0" borderId="6" xfId="91" applyNumberFormat="1" applyFont="1" applyFill="1" applyBorder="1" applyAlignment="1" applyProtection="1">
      <alignment horizontal="left" vertical="top" wrapText="1"/>
      <protection/>
    </xf>
    <xf numFmtId="0" fontId="6" fillId="0" borderId="6" xfId="91" applyNumberFormat="1" applyFont="1" applyFill="1" applyBorder="1" applyAlignment="1" applyProtection="1">
      <alignment horizontal="left" vertical="center" wrapText="1"/>
      <protection/>
    </xf>
    <xf numFmtId="0" fontId="6" fillId="0" borderId="6" xfId="84" applyFont="1" applyFill="1" applyBorder="1" applyAlignment="1" applyProtection="1">
      <alignment horizontal="left" vertical="center" wrapText="1" indent="1"/>
      <protection/>
    </xf>
    <xf numFmtId="0" fontId="6" fillId="0" borderId="0" xfId="84" applyFont="1" applyFill="1" applyBorder="1" applyAlignment="1" applyProtection="1">
      <alignment horizontal="left" vertical="center" wrapText="1" indent="2"/>
      <protection/>
    </xf>
    <xf numFmtId="0" fontId="6" fillId="0" borderId="0" xfId="90" applyNumberFormat="1" applyFont="1" applyFill="1" applyBorder="1" applyAlignment="1" applyProtection="1">
      <alignment horizontal="left" vertical="center" wrapText="1"/>
      <protection/>
    </xf>
    <xf numFmtId="0" fontId="6" fillId="0" borderId="6" xfId="84" applyFont="1" applyFill="1" applyBorder="1" applyAlignment="1" applyProtection="1">
      <alignment horizontal="left" vertical="center" wrapText="1" indent="4"/>
      <protection/>
    </xf>
    <xf numFmtId="49" fontId="6" fillId="13" borderId="28" xfId="91" applyNumberFormat="1" applyFont="1" applyFill="1" applyBorder="1" applyAlignment="1" applyProtection="1">
      <alignment horizontal="center" vertical="center" wrapText="1"/>
      <protection/>
    </xf>
    <xf numFmtId="0" fontId="6" fillId="13" borderId="16" xfId="90" applyNumberFormat="1" applyFont="1" applyFill="1" applyBorder="1" applyAlignment="1" applyProtection="1">
      <alignment horizontal="left" vertical="center" wrapText="1"/>
      <protection/>
    </xf>
    <xf numFmtId="49" fontId="6" fillId="13" borderId="29" xfId="91" applyNumberFormat="1" applyFont="1" applyFill="1" applyBorder="1" applyAlignment="1" applyProtection="1">
      <alignment vertical="center" wrapText="1"/>
      <protection/>
    </xf>
    <xf numFmtId="49" fontId="6" fillId="13" borderId="21" xfId="91" applyNumberFormat="1" applyFont="1" applyFill="1" applyBorder="1" applyAlignment="1" applyProtection="1">
      <alignment horizontal="center" vertical="center" wrapText="1"/>
      <protection/>
    </xf>
    <xf numFmtId="49" fontId="37" fillId="13" borderId="22" xfId="0" applyFont="1" applyFill="1" applyBorder="1" applyAlignment="1" applyProtection="1">
      <alignment horizontal="left" vertical="center" indent="3"/>
      <protection/>
    </xf>
    <xf numFmtId="0" fontId="6" fillId="13" borderId="23" xfId="90" applyNumberFormat="1" applyFont="1" applyFill="1" applyBorder="1" applyAlignment="1" applyProtection="1">
      <alignment horizontal="left" vertical="center" wrapText="1"/>
      <protection/>
    </xf>
    <xf numFmtId="0" fontId="6" fillId="0" borderId="6" xfId="52" applyFont="1" applyFill="1" applyBorder="1" applyAlignment="1" applyProtection="1">
      <alignment horizontal="center" vertical="center" wrapText="1"/>
      <protection/>
    </xf>
    <xf numFmtId="49" fontId="6" fillId="0" borderId="19" xfId="86" applyNumberFormat="1" applyFont="1" applyFill="1" applyBorder="1" applyAlignment="1" applyProtection="1">
      <alignment horizontal="left" vertical="center" wrapText="1"/>
      <protection/>
    </xf>
    <xf numFmtId="49" fontId="8" fillId="13" borderId="14" xfId="76" applyFont="1" applyFill="1" applyBorder="1" applyAlignment="1" applyProtection="1">
      <alignment horizontal="center" vertical="center"/>
      <protection/>
    </xf>
    <xf numFmtId="49" fontId="37" fillId="13" borderId="13" xfId="76" applyFont="1" applyFill="1" applyBorder="1" applyAlignment="1" applyProtection="1">
      <alignment horizontal="left" vertical="center"/>
      <protection/>
    </xf>
    <xf numFmtId="0" fontId="6" fillId="0" borderId="0" xfId="86" applyFont="1" applyAlignment="1" applyProtection="1">
      <alignment/>
      <protection/>
    </xf>
    <xf numFmtId="49" fontId="0" fillId="9" borderId="6" xfId="90" applyNumberFormat="1" applyFont="1" applyFill="1" applyBorder="1" applyAlignment="1" applyProtection="1">
      <alignment horizontal="left" vertical="center" wrapText="1"/>
      <protection locked="0"/>
    </xf>
    <xf numFmtId="49" fontId="0" fillId="0" borderId="16" xfId="0" applyBorder="1" applyAlignment="1">
      <alignment horizontal="center" vertical="center"/>
    </xf>
    <xf numFmtId="49" fontId="0" fillId="0" borderId="16" xfId="0" applyFill="1" applyBorder="1" applyAlignment="1" applyProtection="1">
      <alignment horizontal="center" vertical="center"/>
      <protection/>
    </xf>
    <xf numFmtId="0" fontId="61" fillId="6" borderId="0" xfId="89" applyFont="1" applyFill="1" applyBorder="1" applyAlignment="1" applyProtection="1">
      <alignment vertical="center" wrapText="1"/>
      <protection/>
    </xf>
    <xf numFmtId="0" fontId="62" fillId="0" borderId="0" xfId="91" applyFont="1" applyFill="1" applyAlignment="1" applyProtection="1">
      <alignment vertical="center" wrapText="1"/>
      <protection/>
    </xf>
    <xf numFmtId="0" fontId="62" fillId="0" borderId="0" xfId="51" applyFont="1" applyFill="1" applyBorder="1" applyAlignment="1" applyProtection="1">
      <alignment vertical="center" wrapText="1"/>
      <protection/>
    </xf>
    <xf numFmtId="0" fontId="62" fillId="0" borderId="0" xfId="92" applyFont="1" applyBorder="1" applyAlignment="1">
      <alignment vertical="center" wrapText="1"/>
      <protection/>
    </xf>
    <xf numFmtId="0" fontId="62" fillId="0" borderId="0" xfId="86" applyFont="1" applyProtection="1">
      <alignment/>
      <protection/>
    </xf>
    <xf numFmtId="49" fontId="63" fillId="0" borderId="0" xfId="0" applyFont="1" applyAlignment="1">
      <alignment vertical="top"/>
    </xf>
    <xf numFmtId="0" fontId="102" fillId="0" borderId="0" xfId="0" applyNumberFormat="1" applyFont="1" applyFill="1" applyBorder="1" applyAlignment="1">
      <alignment horizontal="center" vertical="center"/>
    </xf>
    <xf numFmtId="49" fontId="64" fillId="0" borderId="0" xfId="0" applyFont="1" applyBorder="1" applyAlignment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0" applyNumberFormat="1" applyFill="1" applyBorder="1" applyAlignment="1" applyProtection="1">
      <alignment horizontal="right" vertical="center" wrapText="1" indent="1"/>
      <protection/>
    </xf>
    <xf numFmtId="0" fontId="6" fillId="0" borderId="0" xfId="89" applyNumberFormat="1" applyFont="1" applyFill="1" applyBorder="1" applyAlignment="1" applyProtection="1">
      <alignment horizontal="center" vertical="center" wrapText="1"/>
      <protection/>
    </xf>
    <xf numFmtId="49" fontId="6" fillId="0" borderId="30" xfId="0" applyNumberFormat="1" applyFont="1" applyBorder="1" applyAlignment="1" applyProtection="1">
      <alignment vertical="top"/>
      <protection/>
    </xf>
    <xf numFmtId="49" fontId="6" fillId="0" borderId="30" xfId="0" applyNumberFormat="1" applyFont="1" applyBorder="1" applyAlignment="1" applyProtection="1">
      <alignment vertical="top" wrapText="1"/>
      <protection/>
    </xf>
    <xf numFmtId="0" fontId="6" fillId="9" borderId="6" xfId="90" applyNumberFormat="1" applyFont="1" applyFill="1" applyBorder="1" applyAlignment="1" applyProtection="1">
      <alignment horizontal="left" vertical="center" wrapText="1"/>
      <protection locked="0"/>
    </xf>
    <xf numFmtId="0" fontId="34" fillId="6" borderId="0" xfId="78" applyNumberFormat="1" applyFont="1" applyFill="1" applyBorder="1" applyAlignment="1">
      <alignment horizontal="left" vertical="center" wrapText="1"/>
      <protection/>
    </xf>
    <xf numFmtId="0" fontId="33" fillId="6" borderId="0" xfId="78" applyNumberFormat="1" applyFont="1" applyFill="1" applyBorder="1" applyAlignment="1">
      <alignment vertical="top" wrapText="1"/>
      <protection/>
    </xf>
    <xf numFmtId="0" fontId="34" fillId="6" borderId="0" xfId="78" applyNumberFormat="1" applyFont="1" applyFill="1" applyBorder="1" applyAlignment="1">
      <alignment vertical="center" wrapText="1"/>
      <protection/>
    </xf>
    <xf numFmtId="0" fontId="33" fillId="6" borderId="0" xfId="78" applyNumberFormat="1" applyFont="1" applyFill="1" applyBorder="1" applyAlignment="1">
      <alignment vertical="center" wrapText="1"/>
      <protection/>
    </xf>
    <xf numFmtId="0" fontId="102" fillId="0" borderId="0" xfId="76" applyNumberFormat="1" applyFont="1">
      <alignment vertical="top"/>
      <protection/>
    </xf>
    <xf numFmtId="49" fontId="102" fillId="0" borderId="0" xfId="76" applyNumberFormat="1" applyFont="1">
      <alignment vertical="top"/>
      <protection/>
    </xf>
    <xf numFmtId="0" fontId="28" fillId="0" borderId="0" xfId="9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top"/>
      <protection/>
    </xf>
    <xf numFmtId="0" fontId="19" fillId="10" borderId="6" xfId="91" applyFont="1" applyFill="1" applyBorder="1" applyAlignment="1" applyProtection="1">
      <alignment horizontal="center" vertical="center" wrapText="1"/>
      <protection/>
    </xf>
    <xf numFmtId="49" fontId="6" fillId="0" borderId="6" xfId="0" applyNumberFormat="1" applyFont="1" applyBorder="1" applyAlignment="1" applyProtection="1">
      <alignment horizontal="center" vertical="top" wrapText="1"/>
      <protection/>
    </xf>
    <xf numFmtId="0" fontId="0" fillId="0" borderId="6" xfId="0" applyNumberFormat="1" applyBorder="1" applyAlignment="1">
      <alignment vertical="top"/>
    </xf>
    <xf numFmtId="0" fontId="0" fillId="0" borderId="6" xfId="0" applyNumberFormat="1" applyBorder="1" applyAlignment="1">
      <alignment vertical="top" wrapText="1"/>
    </xf>
    <xf numFmtId="49" fontId="6" fillId="0" borderId="6" xfId="0" applyNumberFormat="1" applyFont="1" applyBorder="1" applyAlignment="1" applyProtection="1">
      <alignment horizontal="right" vertical="center"/>
      <protection/>
    </xf>
    <xf numFmtId="0" fontId="91" fillId="0" borderId="0" xfId="0" applyNumberFormat="1" applyFont="1" applyAlignment="1">
      <alignment vertical="center"/>
    </xf>
    <xf numFmtId="49" fontId="52" fillId="0" borderId="0" xfId="90" applyNumberFormat="1" applyFont="1" applyFill="1" applyBorder="1" applyAlignment="1" applyProtection="1">
      <alignment horizontal="center" vertical="center" wrapText="1"/>
      <protection/>
    </xf>
    <xf numFmtId="0" fontId="52" fillId="0" borderId="0" xfId="84" applyFont="1" applyFill="1" applyBorder="1" applyAlignment="1" applyProtection="1">
      <alignment vertical="center" wrapText="1"/>
      <protection/>
    </xf>
    <xf numFmtId="49" fontId="52" fillId="0" borderId="0" xfId="90" applyNumberFormat="1" applyFont="1" applyFill="1" applyBorder="1" applyAlignment="1" applyProtection="1">
      <alignment vertical="center" wrapText="1"/>
      <protection/>
    </xf>
    <xf numFmtId="0" fontId="52" fillId="0" borderId="0" xfId="84" applyNumberFormat="1" applyFont="1" applyFill="1" applyBorder="1" applyAlignment="1" applyProtection="1">
      <alignment vertical="center" wrapText="1"/>
      <protection/>
    </xf>
    <xf numFmtId="49" fontId="92" fillId="0" borderId="0" xfId="90" applyNumberFormat="1" applyFont="1" applyFill="1" applyBorder="1" applyAlignment="1" applyProtection="1">
      <alignment vertical="center" wrapText="1"/>
      <protection/>
    </xf>
    <xf numFmtId="0" fontId="52" fillId="0" borderId="0" xfId="84" applyFont="1" applyFill="1" applyBorder="1" applyAlignment="1" applyProtection="1">
      <alignment horizontal="right" vertical="center" wrapText="1"/>
      <protection/>
    </xf>
    <xf numFmtId="0" fontId="91" fillId="0" borderId="0" xfId="0" applyNumberFormat="1" applyFont="1" applyBorder="1" applyAlignment="1">
      <alignment vertical="center"/>
    </xf>
    <xf numFmtId="49" fontId="0" fillId="0" borderId="0" xfId="0" applyBorder="1" applyAlignment="1">
      <alignment vertical="top"/>
    </xf>
    <xf numFmtId="0" fontId="102" fillId="0" borderId="0" xfId="0" applyNumberFormat="1" applyFont="1" applyAlignment="1">
      <alignment vertical="center"/>
    </xf>
    <xf numFmtId="49" fontId="6" fillId="11" borderId="6" xfId="90" applyNumberFormat="1" applyFont="1" applyFill="1" applyBorder="1" applyAlignment="1" applyProtection="1">
      <alignment horizontal="center" vertical="center" wrapText="1"/>
      <protection/>
    </xf>
    <xf numFmtId="0" fontId="6" fillId="6" borderId="30" xfId="91" applyFont="1" applyFill="1" applyBorder="1" applyAlignment="1" applyProtection="1">
      <alignment horizontal="center" vertical="center" wrapText="1"/>
      <protection/>
    </xf>
    <xf numFmtId="0" fontId="6" fillId="6" borderId="31" xfId="91" applyFont="1" applyFill="1" applyBorder="1" applyAlignment="1" applyProtection="1">
      <alignment horizontal="center" vertical="center" wrapText="1"/>
      <protection/>
    </xf>
    <xf numFmtId="0" fontId="6" fillId="6" borderId="19" xfId="91" applyFont="1" applyFill="1" applyBorder="1" applyAlignment="1" applyProtection="1">
      <alignment horizontal="center" vertical="center" wrapText="1"/>
      <protection/>
    </xf>
    <xf numFmtId="49" fontId="0" fillId="0" borderId="0" xfId="0" applyAlignment="1">
      <alignment vertical="top"/>
    </xf>
    <xf numFmtId="0" fontId="6" fillId="0" borderId="0" xfId="91" applyFont="1" applyFill="1" applyAlignment="1" applyProtection="1">
      <alignment vertical="center" wrapText="1"/>
      <protection/>
    </xf>
    <xf numFmtId="0" fontId="6" fillId="6" borderId="0" xfId="91" applyFont="1" applyFill="1" applyBorder="1" applyAlignment="1" applyProtection="1">
      <alignment vertical="center" wrapText="1"/>
      <protection/>
    </xf>
    <xf numFmtId="49" fontId="28" fillId="6" borderId="0" xfId="52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vertical="top"/>
      <protection/>
    </xf>
    <xf numFmtId="0" fontId="8" fillId="6" borderId="0" xfId="91" applyFont="1" applyFill="1" applyBorder="1" applyAlignment="1" applyProtection="1">
      <alignment horizontal="center" vertical="center" wrapText="1"/>
      <protection/>
    </xf>
    <xf numFmtId="0" fontId="31" fillId="6" borderId="0" xfId="91" applyFont="1" applyFill="1" applyBorder="1" applyAlignment="1" applyProtection="1">
      <alignment vertical="center" wrapText="1"/>
      <protection/>
    </xf>
    <xf numFmtId="0" fontId="31" fillId="0" borderId="0" xfId="91" applyFont="1" applyFill="1" applyAlignment="1" applyProtection="1">
      <alignment vertical="center" wrapText="1"/>
      <protection/>
    </xf>
    <xf numFmtId="49" fontId="6" fillId="0" borderId="0" xfId="91" applyNumberFormat="1" applyFont="1" applyFill="1" applyAlignment="1" applyProtection="1">
      <alignment vertical="center" wrapText="1"/>
      <protection/>
    </xf>
    <xf numFmtId="0" fontId="6" fillId="0" borderId="0" xfId="91" applyFont="1" applyFill="1" applyBorder="1" applyAlignment="1" applyProtection="1">
      <alignment vertical="center" wrapText="1"/>
      <protection/>
    </xf>
    <xf numFmtId="0" fontId="18" fillId="0" borderId="0" xfId="91" applyFont="1" applyFill="1" applyBorder="1" applyAlignment="1" applyProtection="1">
      <alignment vertical="center" wrapText="1"/>
      <protection/>
    </xf>
    <xf numFmtId="0" fontId="6" fillId="0" borderId="0" xfId="84" applyFont="1" applyFill="1" applyBorder="1" applyAlignment="1" applyProtection="1">
      <alignment horizontal="left" vertical="center" wrapText="1"/>
      <protection/>
    </xf>
    <xf numFmtId="0" fontId="28" fillId="6" borderId="0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84" applyFont="1" applyFill="1" applyBorder="1" applyAlignment="1" applyProtection="1">
      <alignment horizontal="right" vertical="center" wrapText="1"/>
      <protection/>
    </xf>
    <xf numFmtId="0" fontId="114" fillId="6" borderId="0" xfId="9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0" fillId="13" borderId="14" xfId="0" applyFill="1" applyBorder="1" applyAlignment="1" applyProtection="1">
      <alignment vertical="top"/>
      <protection/>
    </xf>
    <xf numFmtId="4" fontId="6" fillId="0" borderId="6" xfId="45" applyNumberFormat="1" applyFont="1" applyFill="1" applyBorder="1" applyAlignment="1" applyProtection="1">
      <alignment vertical="center" wrapText="1"/>
      <protection/>
    </xf>
    <xf numFmtId="49" fontId="6" fillId="0" borderId="6" xfId="91" applyNumberFormat="1" applyFont="1" applyFill="1" applyBorder="1" applyAlignment="1" applyProtection="1">
      <alignment horizontal="left" vertical="center" wrapText="1" indent="7"/>
      <protection/>
    </xf>
    <xf numFmtId="0" fontId="102" fillId="6" borderId="0" xfId="52" applyNumberFormat="1" applyFont="1" applyFill="1" applyBorder="1" applyAlignment="1" applyProtection="1">
      <alignment horizontal="center" vertical="center" wrapText="1"/>
      <protection/>
    </xf>
    <xf numFmtId="49" fontId="102" fillId="6" borderId="0" xfId="52" applyNumberFormat="1" applyFont="1" applyFill="1" applyBorder="1" applyAlignment="1" applyProtection="1">
      <alignment horizontal="center" vertical="center" wrapText="1"/>
      <protection/>
    </xf>
    <xf numFmtId="0" fontId="18" fillId="0" borderId="0" xfId="92" applyFont="1" applyBorder="1" applyAlignment="1">
      <alignment horizontal="center" vertical="center" wrapText="1"/>
      <protection/>
    </xf>
    <xf numFmtId="0" fontId="6" fillId="0" borderId="0" xfId="9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 horizontal="center" vertical="center"/>
    </xf>
    <xf numFmtId="0" fontId="102" fillId="0" borderId="0" xfId="91" applyFont="1" applyFill="1" applyAlignment="1" applyProtection="1">
      <alignment vertical="center" wrapText="1"/>
      <protection/>
    </xf>
    <xf numFmtId="49" fontId="102" fillId="0" borderId="0" xfId="0" applyFont="1" applyAlignment="1">
      <alignment vertical="top"/>
    </xf>
    <xf numFmtId="0" fontId="6" fillId="6" borderId="16" xfId="91" applyFont="1" applyFill="1" applyBorder="1" applyAlignment="1" applyProtection="1">
      <alignment vertical="center" wrapText="1"/>
      <protection/>
    </xf>
    <xf numFmtId="0" fontId="102" fillId="0" borderId="0" xfId="90" applyNumberFormat="1" applyFont="1" applyFill="1" applyBorder="1" applyAlignment="1" applyProtection="1">
      <alignment vertical="center" wrapText="1"/>
      <protection/>
    </xf>
    <xf numFmtId="0" fontId="102" fillId="0" borderId="0" xfId="91" applyFont="1" applyFill="1" applyAlignment="1" applyProtection="1">
      <alignment vertical="center"/>
      <protection/>
    </xf>
    <xf numFmtId="0" fontId="102" fillId="0" borderId="0" xfId="0" applyNumberFormat="1" applyFont="1" applyFill="1" applyBorder="1" applyAlignment="1">
      <alignment vertical="center"/>
    </xf>
    <xf numFmtId="49" fontId="102" fillId="0" borderId="0" xfId="91" applyNumberFormat="1" applyFont="1" applyFill="1" applyAlignment="1" applyProtection="1">
      <alignment vertical="center" wrapText="1"/>
      <protection/>
    </xf>
    <xf numFmtId="0" fontId="6" fillId="0" borderId="6" xfId="91" applyFont="1" applyFill="1" applyBorder="1" applyAlignment="1" applyProtection="1">
      <alignment horizontal="left" vertical="center" wrapText="1"/>
      <protection/>
    </xf>
    <xf numFmtId="0" fontId="6" fillId="6" borderId="6" xfId="91" applyFont="1" applyFill="1" applyBorder="1" applyAlignment="1" applyProtection="1">
      <alignment horizontal="left" vertical="center" wrapText="1"/>
      <protection/>
    </xf>
    <xf numFmtId="49" fontId="102" fillId="6" borderId="15" xfId="52" applyNumberFormat="1" applyFont="1" applyFill="1" applyBorder="1" applyAlignment="1" applyProtection="1">
      <alignment horizontal="center" vertical="center" wrapText="1"/>
      <protection/>
    </xf>
    <xf numFmtId="49" fontId="101" fillId="0" borderId="0" xfId="91" applyNumberFormat="1" applyFont="1" applyFill="1" applyAlignment="1" applyProtection="1">
      <alignment vertical="center" wrapText="1"/>
      <protection/>
    </xf>
    <xf numFmtId="0" fontId="101" fillId="0" borderId="0" xfId="0" applyNumberFormat="1" applyFont="1" applyFill="1" applyBorder="1" applyAlignment="1">
      <alignment vertical="center"/>
    </xf>
    <xf numFmtId="49" fontId="0" fillId="0" borderId="6" xfId="90" applyNumberFormat="1" applyFont="1" applyFill="1" applyBorder="1" applyAlignment="1" applyProtection="1">
      <alignment vertical="center" wrapText="1"/>
      <protection/>
    </xf>
    <xf numFmtId="0" fontId="6" fillId="0" borderId="0" xfId="91" applyFont="1" applyFill="1" applyAlignment="1" applyProtection="1">
      <alignment horizontal="right" vertical="top" wrapText="1"/>
      <protection/>
    </xf>
    <xf numFmtId="49" fontId="0" fillId="0" borderId="0" xfId="91" applyNumberFormat="1" applyFont="1" applyFill="1" applyAlignment="1" applyProtection="1">
      <alignment horizontal="left" vertical="top"/>
      <protection/>
    </xf>
    <xf numFmtId="49" fontId="0" fillId="0" borderId="0" xfId="91" applyNumberFormat="1" applyFont="1" applyFill="1" applyAlignment="1" applyProtection="1">
      <alignment vertical="center" wrapText="1"/>
      <protection/>
    </xf>
    <xf numFmtId="0" fontId="6" fillId="0" borderId="0" xfId="91" applyFont="1" applyFill="1" applyAlignment="1" applyProtection="1">
      <alignment vertical="top" wrapText="1"/>
      <protection/>
    </xf>
    <xf numFmtId="49" fontId="0" fillId="0" borderId="0" xfId="91" applyNumberFormat="1" applyFont="1" applyFill="1" applyAlignment="1" applyProtection="1">
      <alignment vertical="center"/>
      <protection/>
    </xf>
    <xf numFmtId="49" fontId="102" fillId="0" borderId="0" xfId="91" applyNumberFormat="1" applyFont="1" applyFill="1" applyAlignment="1" applyProtection="1">
      <alignment vertical="center"/>
      <protection/>
    </xf>
    <xf numFmtId="0" fontId="93" fillId="0" borderId="0" xfId="0" applyNumberFormat="1" applyFont="1" applyFill="1" applyBorder="1" applyAlignment="1">
      <alignment vertical="center"/>
    </xf>
    <xf numFmtId="0" fontId="6" fillId="6" borderId="30" xfId="91" applyFont="1" applyFill="1" applyBorder="1" applyAlignment="1" applyProtection="1">
      <alignment vertical="center" wrapText="1"/>
      <protection/>
    </xf>
    <xf numFmtId="0" fontId="6" fillId="6" borderId="31" xfId="91" applyFont="1" applyFill="1" applyBorder="1" applyAlignment="1" applyProtection="1">
      <alignment vertical="center" wrapText="1"/>
      <protection/>
    </xf>
    <xf numFmtId="49" fontId="0" fillId="0" borderId="0" xfId="0" applyAlignment="1">
      <alignment vertical="top"/>
    </xf>
    <xf numFmtId="0" fontId="6" fillId="0" borderId="0" xfId="91" applyFont="1" applyFill="1" applyAlignment="1" applyProtection="1">
      <alignment vertical="center" wrapText="1"/>
      <protection/>
    </xf>
    <xf numFmtId="0" fontId="6" fillId="6" borderId="0" xfId="91" applyFont="1" applyFill="1" applyBorder="1" applyAlignment="1" applyProtection="1">
      <alignment vertical="center" wrapText="1"/>
      <protection/>
    </xf>
    <xf numFmtId="49" fontId="28" fillId="6" borderId="0" xfId="52" applyNumberFormat="1" applyFont="1" applyFill="1" applyBorder="1" applyAlignment="1" applyProtection="1">
      <alignment horizontal="center" vertical="center" wrapText="1"/>
      <protection/>
    </xf>
    <xf numFmtId="0" fontId="0" fillId="0" borderId="6" xfId="88" applyFont="1" applyFill="1" applyBorder="1" applyAlignment="1" applyProtection="1">
      <alignment vertical="center" wrapText="1"/>
      <protection/>
    </xf>
    <xf numFmtId="49" fontId="6" fillId="0" borderId="0" xfId="0" applyNumberFormat="1" applyFont="1" applyAlignment="1" applyProtection="1">
      <alignment vertical="top"/>
      <protection/>
    </xf>
    <xf numFmtId="0" fontId="8" fillId="6" borderId="0" xfId="91" applyFont="1" applyFill="1" applyBorder="1" applyAlignment="1" applyProtection="1">
      <alignment horizontal="center" vertical="center" wrapText="1"/>
      <protection/>
    </xf>
    <xf numFmtId="0" fontId="31" fillId="6" borderId="0" xfId="91" applyFont="1" applyFill="1" applyBorder="1" applyAlignment="1" applyProtection="1">
      <alignment vertical="center" wrapText="1"/>
      <protection/>
    </xf>
    <xf numFmtId="0" fontId="31" fillId="0" borderId="0" xfId="91" applyFont="1" applyFill="1" applyAlignment="1" applyProtection="1">
      <alignment vertical="center" wrapText="1"/>
      <protection/>
    </xf>
    <xf numFmtId="49" fontId="6" fillId="0" borderId="0" xfId="91" applyNumberFormat="1" applyFont="1" applyFill="1" applyAlignment="1" applyProtection="1">
      <alignment vertical="center" wrapText="1"/>
      <protection/>
    </xf>
    <xf numFmtId="0" fontId="6" fillId="0" borderId="0" xfId="91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 vertical="center"/>
    </xf>
    <xf numFmtId="0" fontId="6" fillId="6" borderId="6" xfId="91" applyFont="1" applyFill="1" applyBorder="1" applyAlignment="1" applyProtection="1">
      <alignment horizontal="center" vertical="center" wrapText="1"/>
      <protection/>
    </xf>
    <xf numFmtId="0" fontId="0" fillId="12" borderId="6" xfId="82" applyFont="1" applyFill="1" applyBorder="1" applyAlignment="1" applyProtection="1">
      <alignment horizontal="center" vertical="center" wrapText="1"/>
      <protection/>
    </xf>
    <xf numFmtId="0" fontId="0" fillId="12" borderId="6" xfId="84" applyFont="1" applyFill="1" applyBorder="1" applyAlignment="1" applyProtection="1">
      <alignment horizontal="center" vertical="center" wrapText="1"/>
      <protection/>
    </xf>
    <xf numFmtId="4" fontId="6" fillId="6" borderId="6" xfId="45" applyNumberFormat="1" applyFont="1" applyFill="1" applyBorder="1" applyAlignment="1" applyProtection="1">
      <alignment horizontal="right" vertical="center" wrapText="1"/>
      <protection/>
    </xf>
    <xf numFmtId="49" fontId="27" fillId="13" borderId="14" xfId="0" applyFont="1" applyFill="1" applyBorder="1" applyAlignment="1" applyProtection="1">
      <alignment horizontal="center" vertical="center"/>
      <protection/>
    </xf>
    <xf numFmtId="49" fontId="6" fillId="6" borderId="6" xfId="91" applyNumberFormat="1" applyFont="1" applyFill="1" applyBorder="1" applyAlignment="1" applyProtection="1">
      <alignment horizontal="center" vertical="center" wrapText="1"/>
      <protection/>
    </xf>
    <xf numFmtId="0" fontId="6" fillId="0" borderId="6" xfId="84" applyFont="1" applyFill="1" applyBorder="1" applyAlignment="1" applyProtection="1">
      <alignment horizontal="center" vertical="center" wrapText="1"/>
      <protection/>
    </xf>
    <xf numFmtId="0" fontId="37" fillId="13" borderId="15" xfId="0" applyNumberFormat="1" applyFont="1" applyFill="1" applyBorder="1" applyAlignment="1" applyProtection="1">
      <alignment horizontal="left" vertical="center"/>
      <protection/>
    </xf>
    <xf numFmtId="49" fontId="6" fillId="0" borderId="6" xfId="90" applyNumberFormat="1" applyFont="1" applyFill="1" applyBorder="1" applyAlignment="1" applyProtection="1">
      <alignment horizontal="center" vertical="center" wrapText="1"/>
      <protection/>
    </xf>
    <xf numFmtId="0" fontId="0" fillId="0" borderId="6" xfId="88" applyFont="1" applyFill="1" applyBorder="1" applyAlignment="1" applyProtection="1">
      <alignment vertical="center" wrapText="1"/>
      <protection/>
    </xf>
    <xf numFmtId="49" fontId="6" fillId="0" borderId="6" xfId="0" applyNumberFormat="1" applyFont="1" applyBorder="1" applyAlignment="1" applyProtection="1">
      <alignment vertical="top"/>
      <protection/>
    </xf>
    <xf numFmtId="49" fontId="27" fillId="13" borderId="15" xfId="0" applyFont="1" applyFill="1" applyBorder="1" applyAlignment="1" applyProtection="1">
      <alignment horizontal="left" vertical="center"/>
      <protection/>
    </xf>
    <xf numFmtId="0" fontId="6" fillId="6" borderId="6" xfId="91" applyNumberFormat="1" applyFont="1" applyFill="1" applyBorder="1" applyAlignment="1" applyProtection="1">
      <alignment horizontal="left" vertical="center" wrapText="1" indent="1"/>
      <protection/>
    </xf>
    <xf numFmtId="0" fontId="6" fillId="6" borderId="6" xfId="91" applyNumberFormat="1" applyFont="1" applyFill="1" applyBorder="1" applyAlignment="1" applyProtection="1">
      <alignment horizontal="left" vertical="center" wrapText="1" indent="2"/>
      <protection/>
    </xf>
    <xf numFmtId="0" fontId="6" fillId="6" borderId="6" xfId="91" applyNumberFormat="1" applyFont="1" applyFill="1" applyBorder="1" applyAlignment="1" applyProtection="1">
      <alignment horizontal="left" vertical="center" wrapText="1" indent="3"/>
      <protection/>
    </xf>
    <xf numFmtId="49" fontId="37" fillId="13" borderId="15" xfId="0" applyFont="1" applyFill="1" applyBorder="1" applyAlignment="1" applyProtection="1">
      <alignment horizontal="left" vertical="center" indent="2"/>
      <protection/>
    </xf>
    <xf numFmtId="49" fontId="37" fillId="13" borderId="15" xfId="0" applyFont="1" applyFill="1" applyBorder="1" applyAlignment="1" applyProtection="1">
      <alignment horizontal="left" vertical="center" indent="3"/>
      <protection/>
    </xf>
    <xf numFmtId="49" fontId="37" fillId="13" borderId="15" xfId="0" applyFont="1" applyFill="1" applyBorder="1" applyAlignment="1" applyProtection="1">
      <alignment horizontal="left" vertical="center" indent="4"/>
      <protection/>
    </xf>
    <xf numFmtId="0" fontId="6" fillId="0" borderId="0" xfId="84" applyFont="1" applyFill="1" applyBorder="1" applyAlignment="1" applyProtection="1">
      <alignment vertical="center" wrapText="1"/>
      <protection/>
    </xf>
    <xf numFmtId="49" fontId="6" fillId="0" borderId="0" xfId="90" applyNumberFormat="1" applyFont="1" applyFill="1" applyBorder="1" applyAlignment="1" applyProtection="1">
      <alignment horizontal="center" vertical="center" wrapText="1"/>
      <protection/>
    </xf>
    <xf numFmtId="0" fontId="6" fillId="6" borderId="6" xfId="91" applyNumberFormat="1" applyFont="1" applyFill="1" applyBorder="1" applyAlignment="1" applyProtection="1">
      <alignment horizontal="left" vertical="center" wrapText="1" indent="4"/>
      <protection/>
    </xf>
    <xf numFmtId="0" fontId="6" fillId="6" borderId="6" xfId="91" applyNumberFormat="1" applyFont="1" applyFill="1" applyBorder="1" applyAlignment="1" applyProtection="1">
      <alignment horizontal="left" vertical="center" wrapText="1" indent="5"/>
      <protection/>
    </xf>
    <xf numFmtId="49" fontId="37" fillId="13" borderId="15" xfId="0" applyFont="1" applyFill="1" applyBorder="1" applyAlignment="1" applyProtection="1">
      <alignment horizontal="left" vertical="center" indent="5"/>
      <protection/>
    </xf>
    <xf numFmtId="49" fontId="37" fillId="13" borderId="15" xfId="0" applyFont="1" applyFill="1" applyBorder="1" applyAlignment="1" applyProtection="1">
      <alignment horizontal="left" vertical="center" indent="6"/>
      <protection/>
    </xf>
    <xf numFmtId="49" fontId="37" fillId="13" borderId="15" xfId="0" applyFont="1" applyFill="1" applyBorder="1" applyAlignment="1" applyProtection="1">
      <alignment horizontal="left" vertical="center" indent="1"/>
      <protection/>
    </xf>
    <xf numFmtId="0" fontId="6" fillId="0" borderId="6" xfId="91" applyFont="1" applyFill="1" applyBorder="1" applyAlignment="1" applyProtection="1">
      <alignment vertical="center" wrapText="1"/>
      <protection/>
    </xf>
    <xf numFmtId="49" fontId="6" fillId="13" borderId="13" xfId="90" applyNumberFormat="1" applyFont="1" applyFill="1" applyBorder="1" applyAlignment="1" applyProtection="1">
      <alignment horizontal="center" vertical="center" wrapText="1"/>
      <protection/>
    </xf>
    <xf numFmtId="0" fontId="6" fillId="0" borderId="6" xfId="91" applyNumberFormat="1" applyFont="1" applyFill="1" applyBorder="1" applyAlignment="1" applyProtection="1">
      <alignment horizontal="left" vertical="center" wrapText="1" indent="4"/>
      <protection/>
    </xf>
    <xf numFmtId="4" fontId="6" fillId="0" borderId="6" xfId="45" applyNumberFormat="1" applyFont="1" applyFill="1" applyBorder="1" applyAlignment="1" applyProtection="1">
      <alignment horizontal="right" vertical="center" wrapText="1"/>
      <protection/>
    </xf>
    <xf numFmtId="49" fontId="0" fillId="13" borderId="15" xfId="90" applyNumberFormat="1" applyFont="1" applyFill="1" applyBorder="1" applyAlignment="1" applyProtection="1">
      <alignment horizontal="center" vertical="center" wrapText="1"/>
      <protection/>
    </xf>
    <xf numFmtId="49" fontId="6" fillId="13" borderId="15" xfId="90" applyNumberFormat="1" applyFont="1" applyFill="1" applyBorder="1" applyAlignment="1" applyProtection="1">
      <alignment horizontal="center" vertical="center" wrapText="1"/>
      <protection/>
    </xf>
    <xf numFmtId="49" fontId="37" fillId="13" borderId="15" xfId="0" applyFont="1" applyFill="1" applyBorder="1" applyAlignment="1" applyProtection="1">
      <alignment horizontal="left" vertical="center"/>
      <protection/>
    </xf>
    <xf numFmtId="0" fontId="6" fillId="0" borderId="0" xfId="84" applyFont="1" applyFill="1" applyBorder="1" applyAlignment="1" applyProtection="1">
      <alignment horizontal="right" vertical="center" wrapText="1"/>
      <protection/>
    </xf>
    <xf numFmtId="0" fontId="18" fillId="0" borderId="0" xfId="51" applyFont="1" applyFill="1" applyBorder="1" applyAlignment="1" applyProtection="1">
      <alignment vertical="center" wrapText="1"/>
      <protection/>
    </xf>
    <xf numFmtId="49" fontId="6" fillId="0" borderId="17" xfId="0" applyNumberFormat="1" applyFont="1" applyBorder="1" applyAlignment="1" applyProtection="1">
      <alignment vertical="top" wrapText="1"/>
      <protection/>
    </xf>
    <xf numFmtId="0" fontId="114" fillId="6" borderId="0" xfId="91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 vertical="center"/>
    </xf>
    <xf numFmtId="49" fontId="6" fillId="13" borderId="15" xfId="91" applyNumberFormat="1" applyFont="1" applyFill="1" applyBorder="1" applyAlignment="1" applyProtection="1">
      <alignment horizontal="left" vertical="center" wrapText="1" indent="4"/>
      <protection/>
    </xf>
    <xf numFmtId="4" fontId="0" fillId="13" borderId="15" xfId="0" applyNumberFormat="1" applyFill="1" applyBorder="1" applyAlignment="1" applyProtection="1">
      <alignment horizontal="right" vertical="center"/>
      <protection/>
    </xf>
    <xf numFmtId="49" fontId="0" fillId="13" borderId="15" xfId="90" applyNumberFormat="1" applyFont="1" applyFill="1" applyBorder="1" applyAlignment="1" applyProtection="1">
      <alignment horizontal="center" vertical="center" wrapText="1"/>
      <protection/>
    </xf>
    <xf numFmtId="49" fontId="37" fillId="13" borderId="14" xfId="0" applyFont="1" applyFill="1" applyBorder="1" applyAlignment="1" applyProtection="1">
      <alignment vertical="center" wrapText="1"/>
      <protection/>
    </xf>
    <xf numFmtId="49" fontId="37" fillId="13" borderId="15" xfId="0" applyFont="1" applyFill="1" applyBorder="1" applyAlignment="1" applyProtection="1">
      <alignment vertical="center"/>
      <protection/>
    </xf>
    <xf numFmtId="49" fontId="37" fillId="13" borderId="15" xfId="0" applyFont="1" applyFill="1" applyBorder="1" applyAlignment="1" applyProtection="1">
      <alignment vertical="center" wrapText="1"/>
      <protection/>
    </xf>
    <xf numFmtId="49" fontId="37" fillId="13" borderId="16" xfId="0" applyFont="1" applyFill="1" applyBorder="1" applyAlignment="1" applyProtection="1">
      <alignment horizontal="left" vertical="center" indent="2"/>
      <protection/>
    </xf>
    <xf numFmtId="0" fontId="6" fillId="6" borderId="6" xfId="91" applyFont="1" applyFill="1" applyBorder="1" applyAlignment="1" applyProtection="1">
      <alignment vertical="center" wrapText="1"/>
      <protection/>
    </xf>
    <xf numFmtId="0" fontId="18" fillId="0" borderId="0" xfId="92" applyFont="1" applyBorder="1" applyAlignment="1">
      <alignment horizontal="center" vertical="center" wrapText="1"/>
      <protection/>
    </xf>
    <xf numFmtId="0" fontId="6" fillId="0" borderId="6" xfId="90" applyNumberFormat="1" applyFont="1" applyFill="1" applyBorder="1" applyAlignment="1" applyProtection="1">
      <alignment vertical="center" wrapText="1"/>
      <protection/>
    </xf>
    <xf numFmtId="0" fontId="6" fillId="0" borderId="6" xfId="91" applyNumberFormat="1" applyFont="1" applyFill="1" applyBorder="1" applyAlignment="1" applyProtection="1">
      <alignment vertical="center" wrapText="1"/>
      <protection/>
    </xf>
    <xf numFmtId="0" fontId="6" fillId="0" borderId="0" xfId="90" applyNumberFormat="1" applyFont="1" applyFill="1" applyBorder="1" applyAlignment="1" applyProtection="1">
      <alignment vertical="center" wrapText="1"/>
      <protection/>
    </xf>
    <xf numFmtId="0" fontId="6" fillId="0" borderId="0" xfId="91" applyNumberFormat="1" applyFont="1" applyFill="1" applyAlignment="1" applyProtection="1">
      <alignment vertical="center" wrapText="1"/>
      <protection/>
    </xf>
    <xf numFmtId="4" fontId="102" fillId="0" borderId="6" xfId="45" applyNumberFormat="1" applyFont="1" applyFill="1" applyBorder="1" applyAlignment="1" applyProtection="1">
      <alignment horizontal="center" vertical="center" wrapText="1"/>
      <protection/>
    </xf>
    <xf numFmtId="0" fontId="102" fillId="0" borderId="0" xfId="91" applyFont="1" applyFill="1" applyAlignment="1" applyProtection="1">
      <alignment vertical="center" wrapText="1"/>
      <protection/>
    </xf>
    <xf numFmtId="49" fontId="6" fillId="0" borderId="6" xfId="90" applyNumberFormat="1" applyFont="1" applyFill="1" applyBorder="1" applyAlignment="1" applyProtection="1">
      <alignment vertical="center" wrapText="1"/>
      <protection/>
    </xf>
    <xf numFmtId="49" fontId="102" fillId="0" borderId="0" xfId="0" applyFont="1" applyAlignment="1">
      <alignment vertical="top"/>
    </xf>
    <xf numFmtId="0" fontId="102" fillId="0" borderId="0" xfId="90" applyNumberFormat="1" applyFont="1" applyFill="1" applyBorder="1" applyAlignment="1" applyProtection="1">
      <alignment vertical="center" wrapText="1"/>
      <protection/>
    </xf>
    <xf numFmtId="0" fontId="102" fillId="0" borderId="0" xfId="91" applyFont="1" applyFill="1" applyAlignment="1" applyProtection="1">
      <alignment vertical="center"/>
      <protection/>
    </xf>
    <xf numFmtId="0" fontId="102" fillId="0" borderId="0" xfId="0" applyNumberFormat="1" applyFont="1" applyFill="1" applyBorder="1" applyAlignment="1">
      <alignment vertical="center"/>
    </xf>
    <xf numFmtId="49" fontId="102" fillId="0" borderId="0" xfId="91" applyNumberFormat="1" applyFont="1" applyFill="1" applyAlignment="1" applyProtection="1">
      <alignment vertical="center" wrapText="1"/>
      <protection/>
    </xf>
    <xf numFmtId="49" fontId="6" fillId="0" borderId="6" xfId="52" applyNumberFormat="1" applyFont="1" applyFill="1" applyBorder="1" applyAlignment="1" applyProtection="1">
      <alignment horizontal="center" vertical="center" wrapText="1"/>
      <protection/>
    </xf>
    <xf numFmtId="0" fontId="6" fillId="6" borderId="6" xfId="91" applyNumberFormat="1" applyFont="1" applyFill="1" applyBorder="1" applyAlignment="1" applyProtection="1">
      <alignment horizontal="left" vertical="center" wrapText="1"/>
      <protection/>
    </xf>
    <xf numFmtId="49" fontId="6" fillId="0" borderId="0" xfId="91" applyNumberFormat="1" applyFont="1" applyFill="1" applyBorder="1" applyAlignment="1" applyProtection="1">
      <alignment vertical="center" wrapText="1"/>
      <protection/>
    </xf>
    <xf numFmtId="49" fontId="102" fillId="0" borderId="0" xfId="0" applyNumberFormat="1" applyFont="1" applyFill="1" applyAlignment="1" applyProtection="1">
      <alignment vertical="center"/>
      <protection/>
    </xf>
    <xf numFmtId="49" fontId="102" fillId="0" borderId="0" xfId="0" applyFont="1" applyFill="1" applyAlignment="1" applyProtection="1">
      <alignment vertical="top"/>
      <protection/>
    </xf>
    <xf numFmtId="49" fontId="0" fillId="0" borderId="0" xfId="0" applyFill="1" applyAlignment="1" applyProtection="1">
      <alignment vertical="top"/>
      <protection/>
    </xf>
    <xf numFmtId="49" fontId="0" fillId="0" borderId="0" xfId="0" applyFill="1" applyBorder="1" applyAlignment="1" applyProtection="1">
      <alignment vertical="top"/>
      <protection/>
    </xf>
    <xf numFmtId="0" fontId="42" fillId="0" borderId="0" xfId="84" applyFont="1" applyFill="1" applyBorder="1" applyAlignment="1" applyProtection="1">
      <alignment vertical="center" wrapText="1"/>
      <protection/>
    </xf>
    <xf numFmtId="49" fontId="6" fillId="0" borderId="6" xfId="91" applyNumberFormat="1" applyFont="1" applyFill="1" applyBorder="1" applyAlignment="1" applyProtection="1">
      <alignment horizontal="left" vertical="center" wrapText="1"/>
      <protection/>
    </xf>
    <xf numFmtId="49" fontId="37" fillId="13" borderId="14" xfId="0" applyFont="1" applyFill="1" applyBorder="1" applyAlignment="1" applyProtection="1">
      <alignment horizontal="left" vertical="center"/>
      <protection/>
    </xf>
    <xf numFmtId="49" fontId="37" fillId="13" borderId="14" xfId="0" applyFont="1" applyFill="1" applyBorder="1" applyAlignment="1" applyProtection="1">
      <alignment horizontal="left" vertical="center" indent="1"/>
      <protection/>
    </xf>
    <xf numFmtId="4" fontId="115" fillId="13" borderId="13" xfId="0" applyNumberFormat="1" applyFont="1" applyFill="1" applyBorder="1" applyAlignment="1" applyProtection="1">
      <alignment horizontal="right"/>
      <protection/>
    </xf>
    <xf numFmtId="0" fontId="6" fillId="8" borderId="6" xfId="90" applyNumberFormat="1" applyFont="1" applyFill="1" applyBorder="1" applyAlignment="1" applyProtection="1">
      <alignment horizontal="left" vertical="center" wrapText="1"/>
      <protection/>
    </xf>
    <xf numFmtId="0" fontId="6" fillId="0" borderId="6" xfId="9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>
      <alignment horizontal="center" vertical="center"/>
    </xf>
    <xf numFmtId="49" fontId="107" fillId="6" borderId="0" xfId="52" applyNumberFormat="1" applyFont="1" applyFill="1" applyBorder="1" applyAlignment="1" applyProtection="1">
      <alignment horizontal="center" vertical="center" wrapText="1"/>
      <protection/>
    </xf>
    <xf numFmtId="0" fontId="107" fillId="0" borderId="0" xfId="0" applyNumberFormat="1" applyFont="1" applyFill="1" applyBorder="1" applyAlignment="1">
      <alignment horizontal="center" vertical="center"/>
    </xf>
    <xf numFmtId="0" fontId="107" fillId="0" borderId="0" xfId="84" applyNumberFormat="1" applyFont="1" applyFill="1" applyBorder="1" applyAlignment="1" applyProtection="1">
      <alignment horizontal="center" vertical="center" wrapText="1"/>
      <protection/>
    </xf>
    <xf numFmtId="0" fontId="107" fillId="0" borderId="0" xfId="90" applyNumberFormat="1" applyFont="1" applyFill="1" applyBorder="1" applyAlignment="1" applyProtection="1">
      <alignment horizontal="center" vertical="center" wrapText="1"/>
      <protection/>
    </xf>
    <xf numFmtId="0" fontId="6" fillId="0" borderId="6" xfId="84" applyFont="1" applyFill="1" applyBorder="1" applyAlignment="1" applyProtection="1">
      <alignment horizontal="left" vertical="center" wrapText="1" indent="2"/>
      <protection/>
    </xf>
    <xf numFmtId="49" fontId="6" fillId="0" borderId="0" xfId="9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2" fillId="0" borderId="0" xfId="0" applyNumberFormat="1" applyFont="1" applyFill="1" applyBorder="1" applyAlignment="1" applyProtection="1">
      <alignment vertical="center"/>
      <protection/>
    </xf>
    <xf numFmtId="0" fontId="108" fillId="0" borderId="0" xfId="0" applyNumberFormat="1" applyFont="1" applyFill="1" applyBorder="1" applyAlignment="1">
      <alignment vertical="center"/>
    </xf>
    <xf numFmtId="0" fontId="6" fillId="0" borderId="6" xfId="91" applyNumberFormat="1" applyFont="1" applyFill="1" applyBorder="1" applyAlignment="1" applyProtection="1">
      <alignment horizontal="center" vertical="center" wrapText="1"/>
      <protection/>
    </xf>
    <xf numFmtId="0" fontId="0" fillId="6" borderId="6" xfId="89" applyFont="1" applyFill="1" applyBorder="1" applyAlignment="1" applyProtection="1">
      <alignment horizontal="right" vertical="center" wrapText="1" indent="1"/>
      <protection/>
    </xf>
    <xf numFmtId="0" fontId="6" fillId="0" borderId="6" xfId="84" applyNumberFormat="1" applyFont="1" applyFill="1" applyBorder="1" applyAlignment="1" applyProtection="1">
      <alignment horizontal="center" vertical="center" wrapText="1"/>
      <protection/>
    </xf>
    <xf numFmtId="49" fontId="6" fillId="13" borderId="14" xfId="91" applyNumberFormat="1" applyFont="1" applyFill="1" applyBorder="1" applyAlignment="1" applyProtection="1">
      <alignment horizontal="center" vertical="center" wrapText="1"/>
      <protection/>
    </xf>
    <xf numFmtId="0" fontId="6" fillId="13" borderId="15" xfId="90" applyNumberFormat="1" applyFont="1" applyFill="1" applyBorder="1" applyAlignment="1" applyProtection="1">
      <alignment horizontal="left" vertical="center" wrapText="1"/>
      <protection/>
    </xf>
    <xf numFmtId="49" fontId="6" fillId="13" borderId="13" xfId="91" applyNumberFormat="1" applyFont="1" applyFill="1" applyBorder="1" applyAlignment="1" applyProtection="1">
      <alignment vertical="center" wrapText="1"/>
      <protection/>
    </xf>
    <xf numFmtId="0" fontId="6" fillId="0" borderId="6" xfId="84" applyFont="1" applyFill="1" applyBorder="1" applyAlignment="1" applyProtection="1">
      <alignment horizontal="left" vertical="center" wrapText="1" indent="3"/>
      <protection/>
    </xf>
    <xf numFmtId="0" fontId="102" fillId="0" borderId="0" xfId="0" applyNumberFormat="1" applyFont="1" applyFill="1" applyBorder="1" applyAlignment="1">
      <alignment horizontal="center" vertical="center"/>
    </xf>
    <xf numFmtId="0" fontId="6" fillId="13" borderId="13" xfId="90" applyNumberFormat="1" applyFont="1" applyFill="1" applyBorder="1" applyAlignment="1" applyProtection="1">
      <alignment horizontal="left" vertical="center" wrapText="1"/>
      <protection/>
    </xf>
    <xf numFmtId="49" fontId="6" fillId="0" borderId="22" xfId="91" applyNumberFormat="1" applyFont="1" applyFill="1" applyBorder="1" applyAlignment="1" applyProtection="1">
      <alignment horizontal="center" vertical="center" wrapText="1"/>
      <protection/>
    </xf>
    <xf numFmtId="0" fontId="6" fillId="0" borderId="22" xfId="84" applyFont="1" applyFill="1" applyBorder="1" applyAlignment="1" applyProtection="1">
      <alignment horizontal="left" vertical="center" wrapText="1" indent="2"/>
      <protection/>
    </xf>
    <xf numFmtId="0" fontId="6" fillId="0" borderId="22" xfId="90" applyNumberFormat="1" applyFont="1" applyFill="1" applyBorder="1" applyAlignment="1" applyProtection="1">
      <alignment horizontal="left" vertical="center" wrapText="1"/>
      <protection/>
    </xf>
    <xf numFmtId="49" fontId="6" fillId="0" borderId="22" xfId="91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ill="1" applyBorder="1" applyAlignment="1" applyProtection="1">
      <alignment horizontal="left" vertical="center"/>
      <protection/>
    </xf>
    <xf numFmtId="0" fontId="6" fillId="0" borderId="6" xfId="91" applyNumberFormat="1" applyFont="1" applyFill="1" applyBorder="1" applyAlignment="1" applyProtection="1">
      <alignment vertical="top" wrapText="1"/>
      <protection/>
    </xf>
    <xf numFmtId="0" fontId="6" fillId="0" borderId="6" xfId="91" applyNumberFormat="1" applyFont="1" applyFill="1" applyBorder="1" applyAlignment="1" applyProtection="1">
      <alignment horizontal="left" vertical="center" wrapText="1"/>
      <protection/>
    </xf>
    <xf numFmtId="0" fontId="6" fillId="0" borderId="6" xfId="84" applyFont="1" applyFill="1" applyBorder="1" applyAlignment="1" applyProtection="1">
      <alignment horizontal="left" vertical="center" wrapText="1" indent="1"/>
      <protection/>
    </xf>
    <xf numFmtId="0" fontId="6" fillId="0" borderId="6" xfId="84" applyFont="1" applyFill="1" applyBorder="1" applyAlignment="1" applyProtection="1">
      <alignment horizontal="left" vertical="center" wrapText="1" indent="4"/>
      <protection/>
    </xf>
    <xf numFmtId="49" fontId="6" fillId="13" borderId="28" xfId="91" applyNumberFormat="1" applyFont="1" applyFill="1" applyBorder="1" applyAlignment="1" applyProtection="1">
      <alignment horizontal="center" vertical="center" wrapText="1"/>
      <protection/>
    </xf>
    <xf numFmtId="0" fontId="6" fillId="13" borderId="16" xfId="90" applyNumberFormat="1" applyFont="1" applyFill="1" applyBorder="1" applyAlignment="1" applyProtection="1">
      <alignment horizontal="left" vertical="center" wrapText="1"/>
      <protection/>
    </xf>
    <xf numFmtId="49" fontId="6" fillId="13" borderId="29" xfId="91" applyNumberFormat="1" applyFont="1" applyFill="1" applyBorder="1" applyAlignment="1" applyProtection="1">
      <alignment vertical="center" wrapText="1"/>
      <protection/>
    </xf>
    <xf numFmtId="49" fontId="28" fillId="6" borderId="15" xfId="52" applyNumberFormat="1" applyFont="1" applyFill="1" applyBorder="1" applyAlignment="1" applyProtection="1">
      <alignment horizontal="center" vertical="center" wrapText="1"/>
      <protection/>
    </xf>
    <xf numFmtId="0" fontId="28" fillId="6" borderId="15" xfId="52" applyNumberFormat="1" applyFont="1" applyFill="1" applyBorder="1" applyAlignment="1" applyProtection="1">
      <alignment horizontal="center" vertical="center" wrapText="1"/>
      <protection/>
    </xf>
    <xf numFmtId="0" fontId="102" fillId="6" borderId="15" xfId="52" applyNumberFormat="1" applyFont="1" applyFill="1" applyBorder="1" applyAlignment="1" applyProtection="1">
      <alignment horizontal="center" vertical="center" wrapText="1"/>
      <protection/>
    </xf>
    <xf numFmtId="0" fontId="62" fillId="0" borderId="0" xfId="91" applyFont="1" applyFill="1" applyAlignment="1" applyProtection="1">
      <alignment vertical="center" wrapText="1"/>
      <protection/>
    </xf>
    <xf numFmtId="0" fontId="6" fillId="0" borderId="6" xfId="84" applyFont="1" applyFill="1" applyBorder="1" applyAlignment="1" applyProtection="1">
      <alignment vertical="center" wrapText="1"/>
      <protection/>
    </xf>
    <xf numFmtId="0" fontId="91" fillId="0" borderId="0" xfId="0" applyNumberFormat="1" applyFont="1" applyAlignment="1">
      <alignment vertical="center"/>
    </xf>
    <xf numFmtId="49" fontId="52" fillId="0" borderId="0" xfId="90" applyNumberFormat="1" applyFont="1" applyFill="1" applyBorder="1" applyAlignment="1" applyProtection="1">
      <alignment horizontal="center" vertical="center" wrapText="1"/>
      <protection/>
    </xf>
    <xf numFmtId="0" fontId="52" fillId="0" borderId="0" xfId="84" applyFont="1" applyFill="1" applyBorder="1" applyAlignment="1" applyProtection="1">
      <alignment vertical="center" wrapText="1"/>
      <protection/>
    </xf>
    <xf numFmtId="0" fontId="91" fillId="0" borderId="0" xfId="0" applyNumberFormat="1" applyFont="1" applyBorder="1" applyAlignment="1">
      <alignment vertical="center"/>
    </xf>
    <xf numFmtId="0" fontId="6" fillId="0" borderId="6" xfId="91" applyNumberFormat="1" applyFont="1" applyFill="1" applyBorder="1" applyAlignment="1" applyProtection="1">
      <alignment horizontal="left" vertical="center" wrapText="1" indent="6"/>
      <protection/>
    </xf>
    <xf numFmtId="49" fontId="28" fillId="6" borderId="22" xfId="52" applyNumberFormat="1" applyFont="1" applyFill="1" applyBorder="1" applyAlignment="1" applyProtection="1">
      <alignment horizontal="center" vertical="center" wrapText="1"/>
      <protection/>
    </xf>
    <xf numFmtId="0" fontId="28" fillId="6" borderId="22" xfId="52" applyNumberFormat="1" applyFont="1" applyFill="1" applyBorder="1" applyAlignment="1" applyProtection="1">
      <alignment horizontal="center" vertical="center" wrapText="1"/>
      <protection/>
    </xf>
    <xf numFmtId="0" fontId="102" fillId="6" borderId="22" xfId="52" applyNumberFormat="1" applyFont="1" applyFill="1" applyBorder="1" applyAlignment="1" applyProtection="1">
      <alignment horizontal="center" vertical="center" wrapText="1"/>
      <protection/>
    </xf>
    <xf numFmtId="49" fontId="6" fillId="11" borderId="6" xfId="90" applyNumberFormat="1" applyFont="1" applyFill="1" applyBorder="1" applyAlignment="1" applyProtection="1">
      <alignment horizontal="center" vertical="center" wrapText="1"/>
      <protection/>
    </xf>
    <xf numFmtId="0" fontId="102" fillId="6" borderId="0" xfId="52" applyNumberFormat="1" applyFont="1" applyFill="1" applyBorder="1" applyAlignment="1" applyProtection="1">
      <alignment horizontal="center" vertical="center" wrapText="1"/>
      <protection/>
    </xf>
    <xf numFmtId="0" fontId="6" fillId="12" borderId="6" xfId="82" applyFont="1" applyFill="1" applyBorder="1" applyAlignment="1" applyProtection="1">
      <alignment horizontal="center" vertical="center" wrapText="1"/>
      <protection/>
    </xf>
    <xf numFmtId="0" fontId="0" fillId="12" borderId="14" xfId="82" applyFont="1" applyFill="1" applyBorder="1" applyAlignment="1" applyProtection="1">
      <alignment horizontal="center" vertical="center" wrapText="1"/>
      <protection/>
    </xf>
    <xf numFmtId="0" fontId="0" fillId="12" borderId="13" xfId="82" applyFont="1" applyFill="1" applyBorder="1" applyAlignment="1" applyProtection="1">
      <alignment horizontal="center" vertical="center" wrapText="1"/>
      <protection/>
    </xf>
    <xf numFmtId="0" fontId="6" fillId="12" borderId="22" xfId="82" applyFont="1" applyFill="1" applyBorder="1" applyAlignment="1" applyProtection="1">
      <alignment horizontal="center" vertical="center" wrapText="1"/>
      <protection/>
    </xf>
    <xf numFmtId="0" fontId="6" fillId="0" borderId="14" xfId="90" applyFont="1" applyBorder="1" applyAlignment="1" applyProtection="1">
      <alignment horizontal="left" vertical="center"/>
      <protection/>
    </xf>
    <xf numFmtId="49" fontId="6" fillId="0" borderId="14" xfId="0" applyNumberFormat="1" applyFont="1" applyBorder="1" applyAlignment="1" applyProtection="1">
      <alignment vertical="top"/>
      <protection/>
    </xf>
    <xf numFmtId="49" fontId="0" fillId="0" borderId="14" xfId="0" applyNumberFormat="1" applyFont="1" applyBorder="1" applyAlignment="1" applyProtection="1">
      <alignment vertical="top"/>
      <protection/>
    </xf>
    <xf numFmtId="0" fontId="0" fillId="0" borderId="14" xfId="90" applyFont="1" applyBorder="1" applyAlignment="1" applyProtection="1">
      <alignment horizontal="left" vertical="center"/>
      <protection/>
    </xf>
    <xf numFmtId="49" fontId="6" fillId="0" borderId="32" xfId="0" applyNumberFormat="1" applyFont="1" applyBorder="1" applyAlignment="1" applyProtection="1">
      <alignment vertical="center" wrapText="1"/>
      <protection/>
    </xf>
    <xf numFmtId="0" fontId="6" fillId="0" borderId="19" xfId="91" applyFont="1" applyFill="1" applyBorder="1" applyAlignment="1" applyProtection="1">
      <alignment vertical="center" wrapText="1"/>
      <protection/>
    </xf>
    <xf numFmtId="0" fontId="6" fillId="0" borderId="31" xfId="91" applyFont="1" applyFill="1" applyBorder="1" applyAlignment="1" applyProtection="1">
      <alignment vertical="center" wrapText="1"/>
      <protection/>
    </xf>
    <xf numFmtId="0" fontId="6" fillId="0" borderId="30" xfId="91" applyFont="1" applyFill="1" applyBorder="1" applyAlignment="1" applyProtection="1">
      <alignment vertical="center" wrapText="1"/>
      <protection/>
    </xf>
    <xf numFmtId="0" fontId="18" fillId="0" borderId="0" xfId="92" applyFont="1" applyFill="1" applyBorder="1" applyAlignment="1">
      <alignment vertical="center" wrapText="1"/>
      <protection/>
    </xf>
    <xf numFmtId="49" fontId="0" fillId="13" borderId="13" xfId="9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92" fillId="0" borderId="0" xfId="84" applyFont="1" applyFill="1" applyBorder="1" applyAlignment="1" applyProtection="1">
      <alignment horizontal="left" vertical="center" wrapText="1"/>
      <protection/>
    </xf>
    <xf numFmtId="49" fontId="102" fillId="6" borderId="22" xfId="52" applyNumberFormat="1" applyFont="1" applyFill="1" applyBorder="1" applyAlignment="1" applyProtection="1">
      <alignment horizontal="center" vertical="center" wrapText="1"/>
      <protection/>
    </xf>
    <xf numFmtId="0" fontId="92" fillId="6" borderId="0" xfId="91" applyFont="1" applyFill="1" applyBorder="1" applyAlignment="1" applyProtection="1">
      <alignment vertical="center" wrapText="1"/>
      <protection/>
    </xf>
    <xf numFmtId="49" fontId="6" fillId="6" borderId="6" xfId="90" applyNumberFormat="1" applyFont="1" applyFill="1" applyBorder="1" applyAlignment="1" applyProtection="1">
      <alignment horizontal="center" vertical="center" wrapText="1"/>
      <protection/>
    </xf>
    <xf numFmtId="169" fontId="0" fillId="9" borderId="6" xfId="0" applyNumberFormat="1" applyFill="1" applyBorder="1" applyAlignment="1" applyProtection="1">
      <alignment horizontal="right" vertical="center"/>
      <protection locked="0"/>
    </xf>
    <xf numFmtId="0" fontId="0" fillId="6" borderId="14" xfId="89" applyFont="1" applyFill="1" applyBorder="1" applyAlignment="1" applyProtection="1">
      <alignment horizontal="right" vertical="center" wrapText="1" indent="1"/>
      <protection/>
    </xf>
    <xf numFmtId="4" fontId="0" fillId="13" borderId="14" xfId="0" applyNumberFormat="1" applyFill="1" applyBorder="1" applyAlignment="1" applyProtection="1">
      <alignment horizontal="right" vertical="center"/>
      <protection/>
    </xf>
    <xf numFmtId="0" fontId="28" fillId="6" borderId="0" xfId="52" applyNumberFormat="1" applyFont="1" applyFill="1" applyBorder="1" applyAlignment="1" applyProtection="1">
      <alignment vertical="center" wrapText="1"/>
      <protection/>
    </xf>
    <xf numFmtId="0" fontId="28" fillId="6" borderId="0" xfId="52" applyNumberFormat="1" applyFont="1" applyFill="1" applyBorder="1" applyAlignment="1" applyProtection="1">
      <alignment horizontal="left" vertical="center" wrapText="1" indent="2"/>
      <protection/>
    </xf>
    <xf numFmtId="49" fontId="37" fillId="0" borderId="0" xfId="0" applyFont="1" applyFill="1" applyBorder="1" applyAlignment="1" applyProtection="1">
      <alignment horizontal="left" vertical="center"/>
      <protection/>
    </xf>
    <xf numFmtId="49" fontId="37" fillId="0" borderId="0" xfId="0" applyFont="1" applyFill="1" applyBorder="1" applyAlignment="1" applyProtection="1">
      <alignment horizontal="left" vertical="center" indent="2"/>
      <protection/>
    </xf>
    <xf numFmtId="49" fontId="27" fillId="0" borderId="0" xfId="0" applyFont="1" applyFill="1" applyBorder="1" applyAlignment="1" applyProtection="1">
      <alignment horizontal="left" vertical="center"/>
      <protection/>
    </xf>
    <xf numFmtId="49" fontId="0" fillId="0" borderId="0" xfId="90" applyNumberFormat="1" applyFont="1" applyFill="1" applyBorder="1" applyAlignment="1" applyProtection="1">
      <alignment horizontal="center" vertical="center" wrapText="1"/>
      <protection/>
    </xf>
    <xf numFmtId="49" fontId="0" fillId="0" borderId="0" xfId="9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Font="1" applyFill="1" applyAlignment="1" applyProtection="1">
      <alignment vertical="top"/>
      <protection/>
    </xf>
    <xf numFmtId="49" fontId="31" fillId="0" borderId="0" xfId="0" applyFont="1" applyFill="1" applyBorder="1" applyAlignment="1" applyProtection="1">
      <alignment vertical="top"/>
      <protection/>
    </xf>
    <xf numFmtId="4" fontId="6" fillId="9" borderId="6" xfId="45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Alignment="1">
      <alignment vertical="top"/>
    </xf>
    <xf numFmtId="0" fontId="6" fillId="0" borderId="0" xfId="91" applyFont="1" applyFill="1" applyAlignment="1" applyProtection="1">
      <alignment vertical="center" wrapText="1"/>
      <protection/>
    </xf>
    <xf numFmtId="0" fontId="31" fillId="6" borderId="0" xfId="91" applyFont="1" applyFill="1" applyBorder="1" applyAlignment="1" applyProtection="1">
      <alignment vertical="center" wrapText="1"/>
      <protection/>
    </xf>
    <xf numFmtId="49" fontId="6" fillId="0" borderId="0" xfId="91" applyNumberFormat="1" applyFont="1" applyFill="1" applyAlignment="1" applyProtection="1">
      <alignment vertical="center" wrapText="1"/>
      <protection/>
    </xf>
    <xf numFmtId="49" fontId="27" fillId="13" borderId="14" xfId="0" applyFont="1" applyFill="1" applyBorder="1" applyAlignment="1" applyProtection="1">
      <alignment horizontal="center" vertical="center"/>
      <protection/>
    </xf>
    <xf numFmtId="49" fontId="6" fillId="6" borderId="6" xfId="91" applyNumberFormat="1" applyFont="1" applyFill="1" applyBorder="1" applyAlignment="1" applyProtection="1">
      <alignment horizontal="center" vertical="center" wrapText="1"/>
      <protection/>
    </xf>
    <xf numFmtId="49" fontId="6" fillId="0" borderId="6" xfId="90" applyNumberFormat="1" applyFont="1" applyFill="1" applyBorder="1" applyAlignment="1" applyProtection="1">
      <alignment horizontal="center" vertical="center" wrapText="1"/>
      <protection/>
    </xf>
    <xf numFmtId="49" fontId="27" fillId="13" borderId="15" xfId="0" applyFont="1" applyFill="1" applyBorder="1" applyAlignment="1" applyProtection="1">
      <alignment horizontal="left" vertical="center"/>
      <protection/>
    </xf>
    <xf numFmtId="0" fontId="6" fillId="6" borderId="6" xfId="91" applyNumberFormat="1" applyFont="1" applyFill="1" applyBorder="1" applyAlignment="1" applyProtection="1">
      <alignment horizontal="left" vertical="center" wrapText="1" indent="1"/>
      <protection/>
    </xf>
    <xf numFmtId="0" fontId="6" fillId="6" borderId="6" xfId="91" applyNumberFormat="1" applyFont="1" applyFill="1" applyBorder="1" applyAlignment="1" applyProtection="1">
      <alignment horizontal="left" vertical="center" wrapText="1" indent="2"/>
      <protection/>
    </xf>
    <xf numFmtId="0" fontId="6" fillId="6" borderId="6" xfId="91" applyNumberFormat="1" applyFont="1" applyFill="1" applyBorder="1" applyAlignment="1" applyProtection="1">
      <alignment horizontal="left" vertical="center" wrapText="1" indent="3"/>
      <protection/>
    </xf>
    <xf numFmtId="49" fontId="37" fillId="13" borderId="15" xfId="0" applyFont="1" applyFill="1" applyBorder="1" applyAlignment="1" applyProtection="1">
      <alignment horizontal="left" vertical="center" indent="2"/>
      <protection/>
    </xf>
    <xf numFmtId="49" fontId="37" fillId="13" borderId="15" xfId="0" applyFont="1" applyFill="1" applyBorder="1" applyAlignment="1" applyProtection="1">
      <alignment horizontal="left" vertical="center" indent="3"/>
      <protection/>
    </xf>
    <xf numFmtId="49" fontId="37" fillId="13" borderId="15" xfId="0" applyFont="1" applyFill="1" applyBorder="1" applyAlignment="1" applyProtection="1">
      <alignment horizontal="left" vertical="center" indent="4"/>
      <protection/>
    </xf>
    <xf numFmtId="49" fontId="37" fillId="13" borderId="15" xfId="0" applyFont="1" applyFill="1" applyBorder="1" applyAlignment="1" applyProtection="1">
      <alignment horizontal="left" vertical="center" indent="1"/>
      <protection/>
    </xf>
    <xf numFmtId="49" fontId="6" fillId="13" borderId="13" xfId="90" applyNumberFormat="1" applyFont="1" applyFill="1" applyBorder="1" applyAlignment="1" applyProtection="1">
      <alignment horizontal="center" vertical="center" wrapText="1"/>
      <protection/>
    </xf>
    <xf numFmtId="49" fontId="6" fillId="2" borderId="6" xfId="91" applyNumberFormat="1" applyFont="1" applyFill="1" applyBorder="1" applyAlignment="1" applyProtection="1">
      <alignment vertical="center" wrapText="1"/>
      <protection locked="0"/>
    </xf>
    <xf numFmtId="0" fontId="6" fillId="0" borderId="6" xfId="91" applyNumberFormat="1" applyFont="1" applyFill="1" applyBorder="1" applyAlignment="1" applyProtection="1">
      <alignment horizontal="left" vertical="center" wrapText="1" indent="4"/>
      <protection/>
    </xf>
    <xf numFmtId="4" fontId="6" fillId="0" borderId="6" xfId="45" applyNumberFormat="1" applyFont="1" applyFill="1" applyBorder="1" applyAlignment="1" applyProtection="1">
      <alignment horizontal="right" vertical="center" wrapText="1"/>
      <protection/>
    </xf>
    <xf numFmtId="49" fontId="0" fillId="13" borderId="15" xfId="90" applyNumberFormat="1" applyFont="1" applyFill="1" applyBorder="1" applyAlignment="1" applyProtection="1">
      <alignment horizontal="center" vertical="center" wrapText="1"/>
      <protection/>
    </xf>
    <xf numFmtId="49" fontId="6" fillId="13" borderId="15" xfId="90" applyNumberFormat="1" applyFont="1" applyFill="1" applyBorder="1" applyAlignment="1" applyProtection="1">
      <alignment horizontal="center" vertical="center" wrapText="1"/>
      <protection/>
    </xf>
    <xf numFmtId="49" fontId="37" fillId="13" borderId="15" xfId="0" applyFont="1" applyFill="1" applyBorder="1" applyAlignment="1" applyProtection="1">
      <alignment horizontal="left" vertical="center"/>
      <protection/>
    </xf>
    <xf numFmtId="49" fontId="6" fillId="13" borderId="15" xfId="91" applyNumberFormat="1" applyFont="1" applyFill="1" applyBorder="1" applyAlignment="1" applyProtection="1">
      <alignment horizontal="left" vertical="center" wrapText="1" indent="4"/>
      <protection/>
    </xf>
    <xf numFmtId="4" fontId="0" fillId="13" borderId="15" xfId="0" applyNumberFormat="1" applyFill="1" applyBorder="1" applyAlignment="1" applyProtection="1">
      <alignment horizontal="right" vertical="center"/>
      <protection/>
    </xf>
    <xf numFmtId="49" fontId="0" fillId="13" borderId="15" xfId="90" applyNumberFormat="1" applyFont="1" applyFill="1" applyBorder="1" applyAlignment="1" applyProtection="1">
      <alignment horizontal="center" vertical="center" wrapText="1"/>
      <protection/>
    </xf>
    <xf numFmtId="49" fontId="37" fillId="13" borderId="14" xfId="0" applyFont="1" applyFill="1" applyBorder="1" applyAlignment="1" applyProtection="1">
      <alignment vertical="center" wrapText="1"/>
      <protection/>
    </xf>
    <xf numFmtId="49" fontId="37" fillId="13" borderId="15" xfId="0" applyFont="1" applyFill="1" applyBorder="1" applyAlignment="1" applyProtection="1">
      <alignment vertical="center"/>
      <protection/>
    </xf>
    <xf numFmtId="49" fontId="37" fillId="13" borderId="15" xfId="0" applyFont="1" applyFill="1" applyBorder="1" applyAlignment="1" applyProtection="1">
      <alignment vertical="center" wrapText="1"/>
      <protection/>
    </xf>
    <xf numFmtId="4" fontId="6" fillId="0" borderId="6" xfId="45" applyNumberFormat="1" applyFont="1" applyFill="1" applyBorder="1" applyAlignment="1" applyProtection="1">
      <alignment vertical="center" wrapText="1"/>
      <protection/>
    </xf>
    <xf numFmtId="49" fontId="6" fillId="0" borderId="6" xfId="91" applyNumberFormat="1" applyFont="1" applyFill="1" applyBorder="1" applyAlignment="1" applyProtection="1">
      <alignment horizontal="left" vertical="center" wrapText="1" indent="7"/>
      <protection/>
    </xf>
    <xf numFmtId="0" fontId="6" fillId="0" borderId="6" xfId="91" applyNumberFormat="1" applyFont="1" applyFill="1" applyBorder="1" applyAlignment="1" applyProtection="1">
      <alignment horizontal="left" vertical="center" wrapText="1"/>
      <protection/>
    </xf>
    <xf numFmtId="0" fontId="6" fillId="6" borderId="6" xfId="91" applyFont="1" applyFill="1" applyBorder="1" applyAlignment="1" applyProtection="1">
      <alignment vertical="center" wrapText="1"/>
      <protection/>
    </xf>
    <xf numFmtId="0" fontId="6" fillId="0" borderId="6" xfId="90" applyNumberFormat="1" applyFont="1" applyFill="1" applyBorder="1" applyAlignment="1" applyProtection="1">
      <alignment vertical="center" wrapText="1"/>
      <protection/>
    </xf>
    <xf numFmtId="0" fontId="6" fillId="0" borderId="6" xfId="91" applyNumberFormat="1" applyFont="1" applyFill="1" applyBorder="1" applyAlignment="1" applyProtection="1">
      <alignment vertical="center" wrapText="1"/>
      <protection/>
    </xf>
    <xf numFmtId="4" fontId="102" fillId="0" borderId="6" xfId="45" applyNumberFormat="1" applyFont="1" applyFill="1" applyBorder="1" applyAlignment="1" applyProtection="1">
      <alignment horizontal="center" vertical="center" wrapText="1"/>
      <protection/>
    </xf>
    <xf numFmtId="0" fontId="102" fillId="0" borderId="0" xfId="91" applyFont="1" applyFill="1" applyAlignment="1" applyProtection="1">
      <alignment vertical="center" wrapText="1"/>
      <protection/>
    </xf>
    <xf numFmtId="49" fontId="6" fillId="0" borderId="6" xfId="90" applyNumberFormat="1" applyFont="1" applyFill="1" applyBorder="1" applyAlignment="1" applyProtection="1">
      <alignment vertical="center" wrapText="1"/>
      <protection/>
    </xf>
    <xf numFmtId="49" fontId="102" fillId="0" borderId="0" xfId="0" applyFont="1" applyAlignment="1">
      <alignment vertical="top"/>
    </xf>
    <xf numFmtId="0" fontId="102" fillId="0" borderId="0" xfId="91" applyFont="1" applyFill="1" applyAlignment="1" applyProtection="1">
      <alignment vertical="center"/>
      <protection/>
    </xf>
    <xf numFmtId="49" fontId="102" fillId="0" borderId="0" xfId="0" applyFont="1" applyAlignment="1">
      <alignment vertical="top"/>
    </xf>
    <xf numFmtId="0" fontId="6" fillId="6" borderId="6" xfId="91" applyNumberFormat="1" applyFont="1" applyFill="1" applyBorder="1" applyAlignment="1" applyProtection="1">
      <alignment horizontal="left" vertical="center" wrapText="1"/>
      <protection/>
    </xf>
    <xf numFmtId="0" fontId="6" fillId="0" borderId="0" xfId="91" applyFont="1" applyFill="1" applyAlignment="1" applyProtection="1">
      <alignment vertical="top" wrapText="1"/>
      <protection/>
    </xf>
    <xf numFmtId="49" fontId="37" fillId="13" borderId="14" xfId="0" applyFont="1" applyFill="1" applyBorder="1" applyAlignment="1" applyProtection="1">
      <alignment horizontal="left" vertical="center"/>
      <protection/>
    </xf>
    <xf numFmtId="4" fontId="0" fillId="6" borderId="6" xfId="0" applyNumberFormat="1" applyFill="1" applyBorder="1" applyAlignment="1" applyProtection="1">
      <alignment horizontal="right" vertical="center"/>
      <protection/>
    </xf>
    <xf numFmtId="49" fontId="0" fillId="0" borderId="6" xfId="90" applyNumberFormat="1" applyFont="1" applyFill="1" applyBorder="1" applyAlignment="1" applyProtection="1">
      <alignment vertical="center" wrapText="1"/>
      <protection/>
    </xf>
    <xf numFmtId="49" fontId="0" fillId="0" borderId="0" xfId="0" applyAlignment="1">
      <alignment vertical="top"/>
    </xf>
    <xf numFmtId="49" fontId="6" fillId="0" borderId="0" xfId="0" applyFont="1" applyAlignment="1">
      <alignment vertical="top"/>
    </xf>
    <xf numFmtId="49" fontId="0" fillId="0" borderId="0" xfId="0" applyAlignment="1">
      <alignment vertical="top"/>
    </xf>
    <xf numFmtId="49" fontId="31" fillId="0" borderId="0" xfId="0" applyFont="1" applyBorder="1" applyAlignment="1">
      <alignment vertical="top"/>
    </xf>
    <xf numFmtId="49" fontId="37" fillId="13" borderId="15" xfId="0" applyFont="1" applyFill="1" applyBorder="1" applyAlignment="1" applyProtection="1">
      <alignment horizontal="left" vertical="center" indent="1"/>
      <protection/>
    </xf>
    <xf numFmtId="49" fontId="6" fillId="0" borderId="0" xfId="0" applyNumberFormat="1" applyFont="1" applyAlignment="1">
      <alignment vertical="center"/>
    </xf>
    <xf numFmtId="49" fontId="6" fillId="0" borderId="0" xfId="0" applyFont="1" applyAlignment="1">
      <alignment vertical="top"/>
    </xf>
    <xf numFmtId="49" fontId="37" fillId="13" borderId="15" xfId="0" applyFont="1" applyFill="1" applyBorder="1" applyAlignment="1" applyProtection="1">
      <alignment horizontal="left" vertical="center"/>
      <protection/>
    </xf>
    <xf numFmtId="49" fontId="6" fillId="13" borderId="15" xfId="91" applyNumberFormat="1" applyFont="1" applyFill="1" applyBorder="1" applyAlignment="1" applyProtection="1">
      <alignment horizontal="left" vertical="center" wrapText="1" indent="4"/>
      <protection/>
    </xf>
    <xf numFmtId="49" fontId="6" fillId="6" borderId="19" xfId="9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vertical="center"/>
    </xf>
    <xf numFmtId="49" fontId="6" fillId="0" borderId="6" xfId="0" applyNumberFormat="1" applyFont="1" applyBorder="1" applyAlignment="1" applyProtection="1">
      <alignment vertical="top" wrapText="1"/>
      <protection/>
    </xf>
    <xf numFmtId="0" fontId="0" fillId="13" borderId="15" xfId="0" applyNumberFormat="1" applyFill="1" applyBorder="1" applyAlignment="1" applyProtection="1">
      <alignment vertical="center"/>
      <protection/>
    </xf>
    <xf numFmtId="49" fontId="0" fillId="0" borderId="0" xfId="0" applyAlignment="1">
      <alignment vertical="top"/>
    </xf>
    <xf numFmtId="0" fontId="0" fillId="0" borderId="0" xfId="0" applyNumberFormat="1" applyAlignment="1">
      <alignment vertical="center"/>
    </xf>
    <xf numFmtId="0" fontId="37" fillId="13" borderId="14" xfId="0" applyNumberFormat="1" applyFont="1" applyFill="1" applyBorder="1" applyAlignment="1" applyProtection="1">
      <alignment horizontal="left" vertical="center"/>
      <protection/>
    </xf>
    <xf numFmtId="0" fontId="37" fillId="13" borderId="15" xfId="0" applyNumberFormat="1" applyFont="1" applyFill="1" applyBorder="1" applyAlignment="1" applyProtection="1">
      <alignment horizontal="left" vertical="center"/>
      <protection/>
    </xf>
    <xf numFmtId="0" fontId="37" fillId="13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0" xfId="9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89" applyFont="1" applyFill="1" applyBorder="1" applyAlignment="1" applyProtection="1">
      <alignment horizontal="right" vertical="center" wrapText="1" indent="1"/>
      <protection/>
    </xf>
    <xf numFmtId="0" fontId="6" fillId="0" borderId="6" xfId="88" applyFont="1" applyFill="1" applyBorder="1" applyAlignment="1" applyProtection="1">
      <alignment vertical="center" wrapText="1"/>
      <protection/>
    </xf>
    <xf numFmtId="0" fontId="6" fillId="0" borderId="0" xfId="84" applyFont="1" applyFill="1" applyBorder="1" applyAlignment="1" applyProtection="1">
      <alignment vertical="center" wrapText="1"/>
      <protection/>
    </xf>
    <xf numFmtId="49" fontId="6" fillId="0" borderId="6" xfId="0" applyNumberFormat="1" applyFont="1" applyFill="1" applyBorder="1" applyAlignment="1" applyProtection="1">
      <alignment vertical="center" wrapText="1"/>
      <protection/>
    </xf>
    <xf numFmtId="0" fontId="6" fillId="6" borderId="0" xfId="91" applyFont="1" applyFill="1" applyBorder="1" applyAlignment="1" applyProtection="1">
      <alignment vertical="center" wrapText="1"/>
      <protection/>
    </xf>
    <xf numFmtId="0" fontId="8" fillId="6" borderId="0" xfId="91" applyFont="1" applyFill="1" applyBorder="1" applyAlignment="1" applyProtection="1">
      <alignment horizontal="center" vertical="center" wrapText="1"/>
      <protection/>
    </xf>
    <xf numFmtId="0" fontId="0" fillId="12" borderId="6" xfId="82" applyFont="1" applyFill="1" applyBorder="1" applyAlignment="1" applyProtection="1">
      <alignment horizontal="center" vertical="center" wrapText="1"/>
      <protection/>
    </xf>
    <xf numFmtId="49" fontId="27" fillId="13" borderId="15" xfId="0" applyFont="1" applyFill="1" applyBorder="1" applyAlignment="1" applyProtection="1">
      <alignment horizontal="left" vertical="center"/>
      <protection/>
    </xf>
    <xf numFmtId="49" fontId="37" fillId="13" borderId="15" xfId="0" applyFont="1" applyFill="1" applyBorder="1" applyAlignment="1" applyProtection="1">
      <alignment horizontal="left" vertical="center" indent="2"/>
      <protection/>
    </xf>
    <xf numFmtId="49" fontId="37" fillId="13" borderId="15" xfId="0" applyFont="1" applyFill="1" applyBorder="1" applyAlignment="1" applyProtection="1">
      <alignment horizontal="left" vertical="center" indent="3"/>
      <protection/>
    </xf>
    <xf numFmtId="49" fontId="37" fillId="13" borderId="15" xfId="0" applyFont="1" applyFill="1" applyBorder="1" applyAlignment="1" applyProtection="1">
      <alignment horizontal="left" vertical="center" indent="4"/>
      <protection/>
    </xf>
    <xf numFmtId="0" fontId="6" fillId="0" borderId="0" xfId="84" applyFont="1" applyFill="1" applyBorder="1" applyAlignment="1" applyProtection="1">
      <alignment vertical="center" wrapText="1"/>
      <protection/>
    </xf>
    <xf numFmtId="49" fontId="6" fillId="13" borderId="13" xfId="90" applyNumberFormat="1" applyFont="1" applyFill="1" applyBorder="1" applyAlignment="1" applyProtection="1">
      <alignment horizontal="center" vertical="center" wrapText="1"/>
      <protection/>
    </xf>
    <xf numFmtId="4" fontId="6" fillId="0" borderId="6" xfId="45" applyNumberFormat="1" applyFont="1" applyFill="1" applyBorder="1" applyAlignment="1" applyProtection="1">
      <alignment horizontal="right" vertical="center" wrapText="1"/>
      <protection/>
    </xf>
    <xf numFmtId="49" fontId="0" fillId="13" borderId="15" xfId="90" applyNumberFormat="1" applyFont="1" applyFill="1" applyBorder="1" applyAlignment="1" applyProtection="1">
      <alignment horizontal="center" vertical="center" wrapText="1"/>
      <protection/>
    </xf>
    <xf numFmtId="49" fontId="6" fillId="13" borderId="15" xfId="90" applyNumberFormat="1" applyFont="1" applyFill="1" applyBorder="1" applyAlignment="1" applyProtection="1">
      <alignment horizontal="center" vertical="center" wrapText="1"/>
      <protection/>
    </xf>
    <xf numFmtId="49" fontId="0" fillId="13" borderId="15" xfId="90" applyNumberFormat="1" applyFont="1" applyFill="1" applyBorder="1" applyAlignment="1" applyProtection="1">
      <alignment horizontal="center" vertical="center" wrapText="1"/>
      <protection/>
    </xf>
    <xf numFmtId="0" fontId="6" fillId="0" borderId="0" xfId="90" applyNumberFormat="1" applyFont="1" applyFill="1" applyBorder="1" applyAlignment="1" applyProtection="1">
      <alignment vertical="center" wrapText="1"/>
      <protection/>
    </xf>
    <xf numFmtId="0" fontId="6" fillId="0" borderId="0" xfId="91" applyNumberFormat="1" applyFont="1" applyFill="1" applyAlignment="1" applyProtection="1">
      <alignment vertical="center" wrapText="1"/>
      <protection/>
    </xf>
    <xf numFmtId="4" fontId="102" fillId="0" borderId="6" xfId="45" applyNumberFormat="1" applyFont="1" applyFill="1" applyBorder="1" applyAlignment="1" applyProtection="1">
      <alignment horizontal="center" vertical="center" wrapText="1"/>
      <protection/>
    </xf>
    <xf numFmtId="0" fontId="102" fillId="0" borderId="0" xfId="90" applyNumberFormat="1" applyFont="1" applyFill="1" applyBorder="1" applyAlignment="1" applyProtection="1">
      <alignment vertical="center" wrapText="1"/>
      <protection/>
    </xf>
    <xf numFmtId="0" fontId="10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/>
    </xf>
    <xf numFmtId="0" fontId="102" fillId="0" borderId="0" xfId="0" applyNumberFormat="1" applyFont="1" applyFill="1" applyBorder="1" applyAlignment="1" applyProtection="1">
      <alignment vertical="center"/>
      <protection/>
    </xf>
    <xf numFmtId="49" fontId="6" fillId="11" borderId="6" xfId="90" applyNumberFormat="1" applyFont="1" applyFill="1" applyBorder="1" applyAlignment="1" applyProtection="1">
      <alignment horizontal="center" vertical="center" wrapText="1"/>
      <protection/>
    </xf>
    <xf numFmtId="49" fontId="6" fillId="0" borderId="0" xfId="9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>
      <alignment horizontal="center" vertical="center"/>
    </xf>
    <xf numFmtId="0" fontId="102" fillId="0" borderId="0" xfId="0" applyNumberFormat="1" applyFont="1" applyFill="1" applyBorder="1" applyAlignment="1">
      <alignment horizontal="center" vertical="center"/>
    </xf>
    <xf numFmtId="0" fontId="28" fillId="6" borderId="22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84" applyFont="1" applyFill="1" applyBorder="1" applyAlignment="1" applyProtection="1">
      <alignment horizontal="right" vertical="center" wrapText="1"/>
      <protection/>
    </xf>
    <xf numFmtId="0" fontId="0" fillId="12" borderId="6" xfId="84" applyFont="1" applyFill="1" applyBorder="1" applyAlignment="1" applyProtection="1">
      <alignment horizontal="center" vertical="center" wrapText="1"/>
      <protection/>
    </xf>
    <xf numFmtId="0" fontId="6" fillId="6" borderId="6" xfId="91" applyNumberFormat="1" applyFont="1" applyFill="1" applyBorder="1" applyAlignment="1" applyProtection="1">
      <alignment horizontal="left" vertical="center" wrapText="1"/>
      <protection/>
    </xf>
    <xf numFmtId="0" fontId="0" fillId="0" borderId="6" xfId="91" applyFont="1" applyFill="1" applyBorder="1" applyAlignment="1" applyProtection="1">
      <alignment horizontal="left" vertical="center" wrapText="1" indent="1"/>
      <protection/>
    </xf>
    <xf numFmtId="49" fontId="116" fillId="0" borderId="14" xfId="45" applyNumberFormat="1" applyFont="1" applyFill="1" applyBorder="1" applyAlignment="1" applyProtection="1">
      <alignment horizontal="left" vertical="center" wrapText="1"/>
      <protection/>
    </xf>
    <xf numFmtId="0" fontId="91" fillId="0" borderId="6" xfId="45" applyNumberFormat="1" applyFont="1" applyFill="1" applyBorder="1" applyAlignment="1" applyProtection="1">
      <alignment horizontal="left" vertical="center" wrapText="1" indent="2"/>
      <protection/>
    </xf>
    <xf numFmtId="49" fontId="91" fillId="0" borderId="6" xfId="91" applyNumberFormat="1" applyFont="1" applyFill="1" applyBorder="1" applyAlignment="1" applyProtection="1">
      <alignment horizontal="center" vertical="center" wrapText="1"/>
      <protection/>
    </xf>
    <xf numFmtId="0" fontId="92" fillId="0" borderId="0" xfId="91" applyFont="1" applyFill="1" applyAlignment="1" applyProtection="1">
      <alignment vertical="center" wrapText="1"/>
      <protection/>
    </xf>
    <xf numFmtId="0" fontId="6" fillId="0" borderId="0" xfId="91" applyFont="1" applyFill="1" applyAlignment="1" applyProtection="1">
      <alignment vertical="top"/>
      <protection/>
    </xf>
    <xf numFmtId="0" fontId="50" fillId="0" borderId="0" xfId="91" applyFont="1" applyFill="1" applyAlignment="1" applyProtection="1">
      <alignment horizontal="right" vertical="top" wrapText="1"/>
      <protection/>
    </xf>
    <xf numFmtId="0" fontId="6" fillId="0" borderId="19" xfId="91" applyNumberFormat="1" applyFont="1" applyFill="1" applyBorder="1" applyAlignment="1" applyProtection="1">
      <alignment vertical="center" wrapText="1"/>
      <protection/>
    </xf>
    <xf numFmtId="49" fontId="40" fillId="13" borderId="15" xfId="54" applyFont="1" applyFill="1" applyBorder="1" applyAlignment="1" applyProtection="1">
      <alignment horizontal="center" vertical="top"/>
      <protection/>
    </xf>
    <xf numFmtId="0" fontId="6" fillId="0" borderId="30" xfId="91" applyNumberFormat="1" applyFont="1" applyFill="1" applyBorder="1" applyAlignment="1" applyProtection="1">
      <alignment vertical="top" wrapText="1"/>
      <protection/>
    </xf>
    <xf numFmtId="0" fontId="0" fillId="0" borderId="0" xfId="0" applyNumberFormat="1" applyAlignment="1">
      <alignment horizontal="left" vertical="top" wrapText="1"/>
    </xf>
    <xf numFmtId="0" fontId="91" fillId="0" borderId="0" xfId="0" applyNumberFormat="1" applyFont="1" applyFill="1" applyBorder="1" applyAlignment="1" applyProtection="1">
      <alignment vertical="center"/>
      <protection/>
    </xf>
    <xf numFmtId="49" fontId="52" fillId="0" borderId="0" xfId="91" applyNumberFormat="1" applyFont="1" applyFill="1" applyAlignment="1" applyProtection="1">
      <alignment vertical="center" wrapText="1"/>
      <protection/>
    </xf>
    <xf numFmtId="0" fontId="95" fillId="6" borderId="0" xfId="91" applyFont="1" applyFill="1" applyBorder="1" applyAlignment="1" applyProtection="1">
      <alignment vertical="center" wrapText="1"/>
      <protection/>
    </xf>
    <xf numFmtId="0" fontId="52" fillId="6" borderId="0" xfId="91" applyFont="1" applyFill="1" applyBorder="1" applyAlignment="1" applyProtection="1">
      <alignment vertical="center" wrapText="1"/>
      <protection/>
    </xf>
    <xf numFmtId="0" fontId="6" fillId="6" borderId="0" xfId="89" applyFont="1" applyFill="1" applyBorder="1" applyAlignment="1" applyProtection="1">
      <alignment horizontal="right" vertical="center" wrapText="1" indent="1"/>
      <protection/>
    </xf>
    <xf numFmtId="0" fontId="6" fillId="0" borderId="19" xfId="91" applyNumberFormat="1" applyFont="1" applyFill="1" applyBorder="1" applyAlignment="1" applyProtection="1">
      <alignment vertical="top" wrapText="1"/>
      <protection/>
    </xf>
    <xf numFmtId="0" fontId="6" fillId="0" borderId="0" xfId="91" applyFont="1" applyFill="1" applyAlignment="1" applyProtection="1">
      <alignment vertical="center" wrapText="1"/>
      <protection/>
    </xf>
    <xf numFmtId="49" fontId="6" fillId="0" borderId="6" xfId="91" applyNumberFormat="1" applyFont="1" applyFill="1" applyBorder="1" applyAlignment="1" applyProtection="1">
      <alignment horizontal="left" vertical="center" wrapText="1"/>
      <protection/>
    </xf>
    <xf numFmtId="0" fontId="6" fillId="0" borderId="6" xfId="90" applyNumberFormat="1" applyFont="1" applyFill="1" applyBorder="1" applyAlignment="1" applyProtection="1">
      <alignment horizontal="center" vertical="center" wrapText="1"/>
      <protection/>
    </xf>
    <xf numFmtId="0" fontId="6" fillId="0" borderId="6" xfId="90" applyFont="1" applyBorder="1" applyAlignment="1" applyProtection="1">
      <alignment horizontal="left" vertical="center"/>
      <protection/>
    </xf>
    <xf numFmtId="49" fontId="6" fillId="0" borderId="0" xfId="54" applyNumberFormat="1" applyFont="1">
      <alignment vertical="top"/>
      <protection/>
    </xf>
    <xf numFmtId="0" fontId="6" fillId="0" borderId="0" xfId="91" applyFont="1" applyFill="1" applyBorder="1" applyAlignment="1" applyProtection="1">
      <alignment vertical="center" wrapText="1"/>
      <protection/>
    </xf>
    <xf numFmtId="0" fontId="6" fillId="8" borderId="6" xfId="90" applyNumberFormat="1" applyFont="1" applyFill="1" applyBorder="1" applyAlignment="1" applyProtection="1">
      <alignment horizontal="left" vertical="center" wrapText="1"/>
      <protection/>
    </xf>
    <xf numFmtId="0" fontId="62" fillId="0" borderId="0" xfId="91" applyFont="1" applyFill="1" applyAlignment="1" applyProtection="1">
      <alignment vertical="center" wrapText="1"/>
      <protection/>
    </xf>
    <xf numFmtId="49" fontId="102" fillId="0" borderId="0" xfId="91" applyNumberFormat="1" applyFont="1" applyFill="1" applyAlignment="1" applyProtection="1">
      <alignment vertical="center" wrapText="1"/>
      <protection/>
    </xf>
    <xf numFmtId="0" fontId="102" fillId="0" borderId="0" xfId="91" applyFont="1" applyFill="1" applyAlignment="1" applyProtection="1">
      <alignment vertical="center" wrapText="1"/>
      <protection/>
    </xf>
    <xf numFmtId="0" fontId="31" fillId="0" borderId="0" xfId="91" applyFont="1" applyFill="1" applyAlignment="1" applyProtection="1">
      <alignment vertical="center" wrapText="1"/>
      <protection/>
    </xf>
    <xf numFmtId="0" fontId="6" fillId="0" borderId="6" xfId="84" applyNumberFormat="1" applyFont="1" applyFill="1" applyBorder="1" applyAlignment="1" applyProtection="1">
      <alignment horizontal="center" vertical="center" wrapText="1"/>
      <protection/>
    </xf>
    <xf numFmtId="49" fontId="107" fillId="6" borderId="0" xfId="52" applyNumberFormat="1" applyFont="1" applyFill="1" applyBorder="1" applyAlignment="1" applyProtection="1">
      <alignment horizontal="center" vertical="center" wrapText="1"/>
      <protection/>
    </xf>
    <xf numFmtId="0" fontId="107" fillId="0" borderId="0" xfId="84" applyNumberFormat="1" applyFont="1" applyFill="1" applyBorder="1" applyAlignment="1" applyProtection="1">
      <alignment horizontal="center" vertical="center" wrapText="1"/>
      <protection/>
    </xf>
    <xf numFmtId="0" fontId="107" fillId="0" borderId="0" xfId="90" applyNumberFormat="1" applyFont="1" applyFill="1" applyBorder="1" applyAlignment="1" applyProtection="1">
      <alignment horizontal="center" vertical="center" wrapText="1"/>
      <protection/>
    </xf>
    <xf numFmtId="0" fontId="6" fillId="0" borderId="6" xfId="91" applyNumberFormat="1" applyFont="1" applyFill="1" applyBorder="1" applyAlignment="1" applyProtection="1">
      <alignment horizontal="center" vertical="center" wrapText="1"/>
      <protection/>
    </xf>
    <xf numFmtId="0" fontId="6" fillId="0" borderId="6" xfId="84" applyFont="1" applyFill="1" applyBorder="1" applyAlignment="1" applyProtection="1">
      <alignment horizontal="left" vertical="center" wrapText="1" indent="1"/>
      <protection/>
    </xf>
    <xf numFmtId="0" fontId="6" fillId="0" borderId="6" xfId="91" applyNumberFormat="1" applyFont="1" applyFill="1" applyBorder="1" applyAlignment="1" applyProtection="1">
      <alignment vertical="center" wrapText="1"/>
      <protection/>
    </xf>
    <xf numFmtId="0" fontId="6" fillId="0" borderId="6" xfId="84" applyFont="1" applyFill="1" applyBorder="1" applyAlignment="1" applyProtection="1">
      <alignment horizontal="left" vertical="center" wrapText="1" indent="3"/>
      <protection/>
    </xf>
    <xf numFmtId="0" fontId="6" fillId="0" borderId="6" xfId="84" applyFont="1" applyFill="1" applyBorder="1" applyAlignment="1" applyProtection="1">
      <alignment horizontal="left" vertical="center" wrapText="1" indent="4"/>
      <protection/>
    </xf>
    <xf numFmtId="49" fontId="6" fillId="13" borderId="14" xfId="91" applyNumberFormat="1" applyFont="1" applyFill="1" applyBorder="1" applyAlignment="1" applyProtection="1">
      <alignment horizontal="center" vertical="center" wrapText="1"/>
      <protection/>
    </xf>
    <xf numFmtId="0" fontId="6" fillId="13" borderId="15" xfId="90" applyNumberFormat="1" applyFont="1" applyFill="1" applyBorder="1" applyAlignment="1" applyProtection="1">
      <alignment horizontal="left" vertical="center" wrapText="1"/>
      <protection/>
    </xf>
    <xf numFmtId="49" fontId="6" fillId="13" borderId="13" xfId="91" applyNumberFormat="1" applyFont="1" applyFill="1" applyBorder="1" applyAlignment="1" applyProtection="1">
      <alignment vertical="center" wrapText="1"/>
      <protection/>
    </xf>
    <xf numFmtId="49" fontId="6" fillId="0" borderId="0" xfId="91" applyNumberFormat="1" applyFont="1" applyFill="1" applyBorder="1" applyAlignment="1" applyProtection="1">
      <alignment horizontal="center" vertical="center" wrapText="1"/>
      <protection/>
    </xf>
    <xf numFmtId="49" fontId="6" fillId="0" borderId="0" xfId="91" applyNumberFormat="1" applyFont="1" applyFill="1" applyBorder="1" applyAlignment="1" applyProtection="1">
      <alignment vertical="center" wrapText="1"/>
      <protection/>
    </xf>
    <xf numFmtId="0" fontId="6" fillId="13" borderId="14" xfId="91" applyFont="1" applyFill="1" applyBorder="1" applyAlignment="1" applyProtection="1">
      <alignment vertical="center" wrapText="1"/>
      <protection/>
    </xf>
    <xf numFmtId="49" fontId="6" fillId="10" borderId="6" xfId="54" applyNumberFormat="1" applyFont="1" applyFill="1" applyBorder="1" applyAlignment="1" applyProtection="1">
      <alignment horizontal="center" vertical="top" wrapText="1"/>
      <protection/>
    </xf>
    <xf numFmtId="0" fontId="6" fillId="9" borderId="6" xfId="89" applyNumberFormat="1" applyFont="1" applyFill="1" applyBorder="1" applyAlignment="1" applyProtection="1">
      <alignment horizontal="left" vertical="center" wrapText="1" indent="1"/>
      <protection locked="0"/>
    </xf>
    <xf numFmtId="49" fontId="37" fillId="13" borderId="15" xfId="54" applyFont="1" applyFill="1" applyBorder="1" applyAlignment="1" applyProtection="1">
      <alignment horizontal="left" vertical="center" indent="2"/>
      <protection/>
    </xf>
    <xf numFmtId="0" fontId="52" fillId="0" borderId="0" xfId="91" applyFont="1" applyFill="1" applyAlignment="1" applyProtection="1">
      <alignment vertical="center" wrapText="1"/>
      <protection/>
    </xf>
    <xf numFmtId="0" fontId="102" fillId="0" borderId="0" xfId="91" applyFont="1" applyFill="1" applyAlignment="1" applyProtection="1">
      <alignment vertical="center"/>
      <protection/>
    </xf>
    <xf numFmtId="0" fontId="6" fillId="0" borderId="6" xfId="84" applyFont="1" applyFill="1" applyBorder="1" applyAlignment="1" applyProtection="1">
      <alignment horizontal="left" vertical="center" wrapText="1" indent="2"/>
      <protection/>
    </xf>
    <xf numFmtId="0" fontId="96" fillId="6" borderId="0" xfId="91" applyFont="1" applyFill="1" applyBorder="1" applyAlignment="1" applyProtection="1">
      <alignment horizontal="center" vertical="center" wrapText="1"/>
      <protection/>
    </xf>
    <xf numFmtId="0" fontId="52" fillId="0" borderId="0" xfId="90" applyNumberFormat="1" applyFont="1" applyFill="1" applyBorder="1" applyAlignment="1" applyProtection="1">
      <alignment vertical="center" wrapText="1"/>
      <protection/>
    </xf>
    <xf numFmtId="0" fontId="52" fillId="0" borderId="0" xfId="91" applyFont="1" applyFill="1" applyBorder="1" applyAlignment="1" applyProtection="1">
      <alignment vertical="center" wrapText="1"/>
      <protection/>
    </xf>
    <xf numFmtId="49" fontId="37" fillId="13" borderId="16" xfId="0" applyFont="1" applyFill="1" applyBorder="1" applyAlignment="1" applyProtection="1">
      <alignment vertical="center" wrapText="1"/>
      <protection/>
    </xf>
    <xf numFmtId="49" fontId="37" fillId="13" borderId="16" xfId="0" applyFont="1" applyFill="1" applyBorder="1" applyAlignment="1" applyProtection="1">
      <alignment vertical="center"/>
      <protection/>
    </xf>
    <xf numFmtId="49" fontId="6" fillId="13" borderId="16" xfId="91" applyNumberFormat="1" applyFont="1" applyFill="1" applyBorder="1" applyAlignment="1" applyProtection="1">
      <alignment horizontal="left" vertical="center" wrapText="1" indent="4"/>
      <protection/>
    </xf>
    <xf numFmtId="0" fontId="6" fillId="0" borderId="13" xfId="91" applyNumberFormat="1" applyFont="1" applyFill="1" applyBorder="1" applyAlignment="1" applyProtection="1">
      <alignment horizontal="left" vertical="center" wrapText="1" indent="4"/>
      <protection/>
    </xf>
    <xf numFmtId="0" fontId="6" fillId="0" borderId="14" xfId="91" applyNumberFormat="1" applyFont="1" applyFill="1" applyBorder="1" applyAlignment="1" applyProtection="1">
      <alignment horizontal="left" vertical="center" wrapText="1" indent="6"/>
      <protection/>
    </xf>
    <xf numFmtId="4" fontId="0" fillId="6" borderId="14" xfId="0" applyNumberFormat="1" applyFill="1" applyBorder="1" applyAlignment="1" applyProtection="1">
      <alignment horizontal="right" vertical="center"/>
      <protection/>
    </xf>
    <xf numFmtId="49" fontId="52" fillId="0" borderId="33" xfId="9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Alignment="1">
      <alignment vertical="top"/>
    </xf>
    <xf numFmtId="49" fontId="31" fillId="0" borderId="0" xfId="0" applyFont="1" applyBorder="1" applyAlignment="1">
      <alignment vertical="top"/>
    </xf>
    <xf numFmtId="0" fontId="38" fillId="6" borderId="0" xfId="91" applyFont="1" applyFill="1" applyBorder="1" applyAlignment="1" applyProtection="1">
      <alignment horizontal="center" vertical="center" wrapText="1"/>
      <protection/>
    </xf>
    <xf numFmtId="0" fontId="6" fillId="0" borderId="0" xfId="91" applyFont="1" applyFill="1" applyBorder="1" applyAlignment="1" applyProtection="1">
      <alignment horizontal="center" vertical="center" wrapText="1"/>
      <protection/>
    </xf>
    <xf numFmtId="49" fontId="6" fillId="0" borderId="0" xfId="0" applyFont="1" applyBorder="1" applyAlignment="1">
      <alignment vertical="top"/>
    </xf>
    <xf numFmtId="0" fontId="6" fillId="0" borderId="34" xfId="91" applyFont="1" applyFill="1" applyBorder="1" applyAlignment="1" applyProtection="1">
      <alignment vertical="center" wrapText="1"/>
      <protection/>
    </xf>
    <xf numFmtId="0" fontId="102" fillId="0" borderId="0" xfId="91" applyFont="1" applyFill="1" applyBorder="1" applyAlignment="1" applyProtection="1">
      <alignment vertical="center" wrapText="1"/>
      <protection/>
    </xf>
    <xf numFmtId="49" fontId="102" fillId="0" borderId="0" xfId="91" applyNumberFormat="1" applyFont="1" applyFill="1" applyBorder="1" applyAlignment="1" applyProtection="1">
      <alignment vertical="center" wrapText="1"/>
      <protection/>
    </xf>
    <xf numFmtId="0" fontId="102" fillId="0" borderId="0" xfId="91" applyFont="1" applyFill="1" applyBorder="1" applyAlignment="1" applyProtection="1">
      <alignment horizontal="center" vertical="center" wrapText="1"/>
      <protection/>
    </xf>
    <xf numFmtId="49" fontId="6" fillId="0" borderId="0" xfId="91" applyNumberFormat="1" applyFont="1" applyFill="1" applyBorder="1" applyAlignment="1" applyProtection="1">
      <alignment vertical="center" wrapText="1"/>
      <protection/>
    </xf>
    <xf numFmtId="0" fontId="32" fillId="0" borderId="0" xfId="91" applyFont="1" applyFill="1" applyBorder="1" applyAlignment="1" applyProtection="1">
      <alignment vertical="center" wrapText="1"/>
      <protection/>
    </xf>
    <xf numFmtId="49" fontId="6" fillId="0" borderId="34" xfId="0" applyFont="1" applyBorder="1" applyAlignment="1">
      <alignment vertical="top"/>
    </xf>
    <xf numFmtId="49" fontId="102" fillId="0" borderId="0" xfId="0" applyFont="1" applyFill="1" applyBorder="1" applyAlignment="1" applyProtection="1">
      <alignment vertical="top"/>
      <protection/>
    </xf>
    <xf numFmtId="0" fontId="102" fillId="0" borderId="34" xfId="91" applyFont="1" applyFill="1" applyBorder="1" applyAlignment="1" applyProtection="1">
      <alignment horizontal="center" vertical="center" wrapText="1"/>
      <protection/>
    </xf>
    <xf numFmtId="0" fontId="102" fillId="0" borderId="34" xfId="91" applyFont="1" applyFill="1" applyBorder="1" applyAlignment="1" applyProtection="1">
      <alignment vertical="center" wrapText="1"/>
      <protection/>
    </xf>
    <xf numFmtId="49" fontId="11" fillId="0" borderId="0" xfId="0" applyFont="1" applyBorder="1" applyAlignment="1">
      <alignment vertical="top"/>
    </xf>
    <xf numFmtId="49" fontId="0" fillId="0" borderId="34" xfId="0" applyBorder="1" applyAlignment="1">
      <alignment vertical="top"/>
    </xf>
    <xf numFmtId="49" fontId="10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Alignment="1">
      <alignment vertical="top"/>
    </xf>
    <xf numFmtId="49" fontId="31" fillId="0" borderId="0" xfId="0" applyFont="1" applyBorder="1" applyAlignment="1">
      <alignment vertical="top"/>
    </xf>
    <xf numFmtId="0" fontId="38" fillId="6" borderId="0" xfId="91" applyFont="1" applyFill="1" applyBorder="1" applyAlignment="1" applyProtection="1">
      <alignment horizontal="center" vertical="center" wrapText="1"/>
      <protection/>
    </xf>
    <xf numFmtId="0" fontId="6" fillId="0" borderId="0" xfId="91" applyFont="1" applyFill="1" applyBorder="1" applyAlignment="1" applyProtection="1">
      <alignment horizontal="center" vertical="center" wrapText="1"/>
      <protection/>
    </xf>
    <xf numFmtId="49" fontId="6" fillId="0" borderId="0" xfId="0" applyFont="1" applyBorder="1" applyAlignment="1">
      <alignment vertical="top"/>
    </xf>
    <xf numFmtId="0" fontId="6" fillId="0" borderId="34" xfId="91" applyFont="1" applyFill="1" applyBorder="1" applyAlignment="1" applyProtection="1">
      <alignment vertical="center" wrapText="1"/>
      <protection/>
    </xf>
    <xf numFmtId="0" fontId="102" fillId="0" borderId="0" xfId="91" applyFont="1" applyFill="1" applyBorder="1" applyAlignment="1" applyProtection="1">
      <alignment vertical="center" wrapText="1"/>
      <protection/>
    </xf>
    <xf numFmtId="49" fontId="102" fillId="0" borderId="0" xfId="91" applyNumberFormat="1" applyFont="1" applyFill="1" applyBorder="1" applyAlignment="1" applyProtection="1">
      <alignment vertical="center" wrapText="1"/>
      <protection/>
    </xf>
    <xf numFmtId="0" fontId="102" fillId="0" borderId="0" xfId="91" applyFont="1" applyFill="1" applyBorder="1" applyAlignment="1" applyProtection="1">
      <alignment horizontal="center" vertical="center" wrapText="1"/>
      <protection/>
    </xf>
    <xf numFmtId="49" fontId="6" fillId="0" borderId="0" xfId="91" applyNumberFormat="1" applyFont="1" applyFill="1" applyBorder="1" applyAlignment="1" applyProtection="1">
      <alignment vertical="center" wrapText="1"/>
      <protection/>
    </xf>
    <xf numFmtId="0" fontId="32" fillId="0" borderId="0" xfId="91" applyFont="1" applyFill="1" applyBorder="1" applyAlignment="1" applyProtection="1">
      <alignment vertical="center" wrapText="1"/>
      <protection/>
    </xf>
    <xf numFmtId="49" fontId="6" fillId="0" borderId="34" xfId="0" applyFont="1" applyBorder="1" applyAlignment="1">
      <alignment vertical="top"/>
    </xf>
    <xf numFmtId="49" fontId="102" fillId="0" borderId="0" xfId="0" applyFont="1" applyFill="1" applyBorder="1" applyAlignment="1" applyProtection="1">
      <alignment vertical="top"/>
      <protection/>
    </xf>
    <xf numFmtId="0" fontId="102" fillId="0" borderId="34" xfId="91" applyFont="1" applyFill="1" applyBorder="1" applyAlignment="1" applyProtection="1">
      <alignment horizontal="center" vertical="center" wrapText="1"/>
      <protection/>
    </xf>
    <xf numFmtId="0" fontId="102" fillId="0" borderId="34" xfId="91" applyFont="1" applyFill="1" applyBorder="1" applyAlignment="1" applyProtection="1">
      <alignment vertical="center" wrapText="1"/>
      <protection/>
    </xf>
    <xf numFmtId="49" fontId="11" fillId="0" borderId="0" xfId="0" applyFont="1" applyBorder="1" applyAlignment="1">
      <alignment vertical="top"/>
    </xf>
    <xf numFmtId="49" fontId="0" fillId="0" borderId="34" xfId="0" applyBorder="1" applyAlignment="1">
      <alignment vertical="top"/>
    </xf>
    <xf numFmtId="49" fontId="10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Alignment="1">
      <alignment vertical="top"/>
    </xf>
    <xf numFmtId="49" fontId="31" fillId="0" borderId="0" xfId="0" applyFont="1" applyBorder="1" applyAlignment="1">
      <alignment vertical="top"/>
    </xf>
    <xf numFmtId="0" fontId="38" fillId="6" borderId="0" xfId="91" applyFont="1" applyFill="1" applyBorder="1" applyAlignment="1" applyProtection="1">
      <alignment horizontal="center" vertical="center" wrapText="1"/>
      <protection/>
    </xf>
    <xf numFmtId="0" fontId="6" fillId="0" borderId="0" xfId="91" applyFont="1" applyFill="1" applyBorder="1" applyAlignment="1" applyProtection="1">
      <alignment horizontal="center" vertical="center" wrapText="1"/>
      <protection/>
    </xf>
    <xf numFmtId="49" fontId="6" fillId="0" borderId="0" xfId="0" applyFont="1" applyBorder="1" applyAlignment="1">
      <alignment vertical="top"/>
    </xf>
    <xf numFmtId="0" fontId="6" fillId="0" borderId="34" xfId="91" applyFont="1" applyFill="1" applyBorder="1" applyAlignment="1" applyProtection="1">
      <alignment vertical="center" wrapText="1"/>
      <protection/>
    </xf>
    <xf numFmtId="0" fontId="102" fillId="0" borderId="0" xfId="91" applyFont="1" applyFill="1" applyBorder="1" applyAlignment="1" applyProtection="1">
      <alignment vertical="center" wrapText="1"/>
      <protection/>
    </xf>
    <xf numFmtId="49" fontId="102" fillId="0" borderId="0" xfId="91" applyNumberFormat="1" applyFont="1" applyFill="1" applyBorder="1" applyAlignment="1" applyProtection="1">
      <alignment vertical="center" wrapText="1"/>
      <protection/>
    </xf>
    <xf numFmtId="0" fontId="102" fillId="0" borderId="0" xfId="91" applyFont="1" applyFill="1" applyBorder="1" applyAlignment="1" applyProtection="1">
      <alignment horizontal="center" vertical="center" wrapText="1"/>
      <protection/>
    </xf>
    <xf numFmtId="49" fontId="6" fillId="0" borderId="0" xfId="91" applyNumberFormat="1" applyFont="1" applyFill="1" applyBorder="1" applyAlignment="1" applyProtection="1">
      <alignment vertical="center" wrapText="1"/>
      <protection/>
    </xf>
    <xf numFmtId="0" fontId="32" fillId="0" borderId="0" xfId="91" applyFont="1" applyFill="1" applyBorder="1" applyAlignment="1" applyProtection="1">
      <alignment vertical="center" wrapText="1"/>
      <protection/>
    </xf>
    <xf numFmtId="49" fontId="6" fillId="0" borderId="34" xfId="0" applyFont="1" applyBorder="1" applyAlignment="1">
      <alignment vertical="top"/>
    </xf>
    <xf numFmtId="49" fontId="102" fillId="0" borderId="0" xfId="0" applyFont="1" applyFill="1" applyBorder="1" applyAlignment="1" applyProtection="1">
      <alignment vertical="top"/>
      <protection/>
    </xf>
    <xf numFmtId="0" fontId="102" fillId="0" borderId="34" xfId="91" applyFont="1" applyFill="1" applyBorder="1" applyAlignment="1" applyProtection="1">
      <alignment horizontal="center" vertical="center" wrapText="1"/>
      <protection/>
    </xf>
    <xf numFmtId="0" fontId="102" fillId="0" borderId="34" xfId="91" applyFont="1" applyFill="1" applyBorder="1" applyAlignment="1" applyProtection="1">
      <alignment vertical="center" wrapText="1"/>
      <protection/>
    </xf>
    <xf numFmtId="49" fontId="11" fillId="0" borderId="0" xfId="0" applyFont="1" applyBorder="1" applyAlignment="1">
      <alignment vertical="top"/>
    </xf>
    <xf numFmtId="49" fontId="0" fillId="0" borderId="34" xfId="0" applyBorder="1" applyAlignment="1">
      <alignment vertical="top"/>
    </xf>
    <xf numFmtId="49" fontId="10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Alignment="1">
      <alignment vertical="top"/>
    </xf>
    <xf numFmtId="49" fontId="31" fillId="0" borderId="0" xfId="0" applyFont="1" applyBorder="1" applyAlignment="1">
      <alignment vertical="top"/>
    </xf>
    <xf numFmtId="0" fontId="38" fillId="6" borderId="0" xfId="91" applyFont="1" applyFill="1" applyBorder="1" applyAlignment="1" applyProtection="1">
      <alignment horizontal="center" vertical="center" wrapText="1"/>
      <protection/>
    </xf>
    <xf numFmtId="0" fontId="6" fillId="0" borderId="0" xfId="91" applyFont="1" applyFill="1" applyBorder="1" applyAlignment="1" applyProtection="1">
      <alignment horizontal="center" vertical="center" wrapText="1"/>
      <protection/>
    </xf>
    <xf numFmtId="49" fontId="6" fillId="0" borderId="0" xfId="0" applyFont="1" applyBorder="1" applyAlignment="1">
      <alignment vertical="top"/>
    </xf>
    <xf numFmtId="0" fontId="6" fillId="0" borderId="34" xfId="91" applyFont="1" applyFill="1" applyBorder="1" applyAlignment="1" applyProtection="1">
      <alignment vertical="center" wrapText="1"/>
      <protection/>
    </xf>
    <xf numFmtId="0" fontId="102" fillId="0" borderId="0" xfId="91" applyFont="1" applyFill="1" applyBorder="1" applyAlignment="1" applyProtection="1">
      <alignment vertical="center" wrapText="1"/>
      <protection/>
    </xf>
    <xf numFmtId="49" fontId="102" fillId="0" borderId="0" xfId="91" applyNumberFormat="1" applyFont="1" applyFill="1" applyBorder="1" applyAlignment="1" applyProtection="1">
      <alignment vertical="center" wrapText="1"/>
      <protection/>
    </xf>
    <xf numFmtId="0" fontId="102" fillId="0" borderId="0" xfId="91" applyFont="1" applyFill="1" applyBorder="1" applyAlignment="1" applyProtection="1">
      <alignment horizontal="center" vertical="center" wrapText="1"/>
      <protection/>
    </xf>
    <xf numFmtId="49" fontId="6" fillId="0" borderId="0" xfId="91" applyNumberFormat="1" applyFont="1" applyFill="1" applyBorder="1" applyAlignment="1" applyProtection="1">
      <alignment vertical="center" wrapText="1"/>
      <protection/>
    </xf>
    <xf numFmtId="0" fontId="32" fillId="0" borderId="0" xfId="91" applyFont="1" applyFill="1" applyBorder="1" applyAlignment="1" applyProtection="1">
      <alignment vertical="center" wrapText="1"/>
      <protection/>
    </xf>
    <xf numFmtId="49" fontId="6" fillId="0" borderId="34" xfId="0" applyFont="1" applyBorder="1" applyAlignment="1">
      <alignment vertical="top"/>
    </xf>
    <xf numFmtId="49" fontId="102" fillId="0" borderId="0" xfId="0" applyFont="1" applyFill="1" applyBorder="1" applyAlignment="1" applyProtection="1">
      <alignment vertical="top"/>
      <protection/>
    </xf>
    <xf numFmtId="0" fontId="102" fillId="0" borderId="34" xfId="91" applyFont="1" applyFill="1" applyBorder="1" applyAlignment="1" applyProtection="1">
      <alignment horizontal="center" vertical="center" wrapText="1"/>
      <protection/>
    </xf>
    <xf numFmtId="0" fontId="102" fillId="0" borderId="34" xfId="91" applyFont="1" applyFill="1" applyBorder="1" applyAlignment="1" applyProtection="1">
      <alignment vertical="center" wrapText="1"/>
      <protection/>
    </xf>
    <xf numFmtId="49" fontId="11" fillId="0" borderId="0" xfId="0" applyFont="1" applyBorder="1" applyAlignment="1">
      <alignment vertical="top"/>
    </xf>
    <xf numFmtId="49" fontId="0" fillId="0" borderId="34" xfId="0" applyBorder="1" applyAlignment="1">
      <alignment vertical="top"/>
    </xf>
    <xf numFmtId="49" fontId="10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Alignment="1">
      <alignment vertical="top"/>
    </xf>
    <xf numFmtId="49" fontId="31" fillId="0" borderId="0" xfId="0" applyFont="1" applyBorder="1" applyAlignment="1">
      <alignment vertical="top"/>
    </xf>
    <xf numFmtId="0" fontId="38" fillId="6" borderId="0" xfId="91" applyFont="1" applyFill="1" applyBorder="1" applyAlignment="1" applyProtection="1">
      <alignment horizontal="center" vertical="center" wrapText="1"/>
      <protection/>
    </xf>
    <xf numFmtId="0" fontId="6" fillId="0" borderId="0" xfId="91" applyFont="1" applyFill="1" applyBorder="1" applyAlignment="1" applyProtection="1">
      <alignment horizontal="center" vertical="center" wrapText="1"/>
      <protection/>
    </xf>
    <xf numFmtId="49" fontId="6" fillId="0" borderId="0" xfId="0" applyFont="1" applyBorder="1" applyAlignment="1">
      <alignment vertical="top"/>
    </xf>
    <xf numFmtId="0" fontId="32" fillId="0" borderId="34" xfId="91" applyFont="1" applyFill="1" applyBorder="1" applyAlignment="1" applyProtection="1">
      <alignment horizontal="center" vertical="center" wrapText="1"/>
      <protection/>
    </xf>
    <xf numFmtId="0" fontId="102" fillId="0" borderId="0" xfId="91" applyFont="1" applyFill="1" applyBorder="1" applyAlignment="1" applyProtection="1">
      <alignment vertical="center" wrapText="1"/>
      <protection/>
    </xf>
    <xf numFmtId="49" fontId="102" fillId="0" borderId="0" xfId="91" applyNumberFormat="1" applyFont="1" applyFill="1" applyBorder="1" applyAlignment="1" applyProtection="1">
      <alignment vertical="center" wrapText="1"/>
      <protection/>
    </xf>
    <xf numFmtId="0" fontId="102" fillId="0" borderId="0" xfId="91" applyFont="1" applyFill="1" applyBorder="1" applyAlignment="1" applyProtection="1">
      <alignment horizontal="center" vertical="center" wrapText="1"/>
      <protection/>
    </xf>
    <xf numFmtId="49" fontId="6" fillId="0" borderId="0" xfId="91" applyNumberFormat="1" applyFont="1" applyFill="1" applyBorder="1" applyAlignment="1" applyProtection="1">
      <alignment vertical="center" wrapText="1"/>
      <protection/>
    </xf>
    <xf numFmtId="0" fontId="32" fillId="0" borderId="0" xfId="91" applyFont="1" applyFill="1" applyBorder="1" applyAlignment="1" applyProtection="1">
      <alignment vertical="center" wrapText="1"/>
      <protection/>
    </xf>
    <xf numFmtId="49" fontId="102" fillId="0" borderId="0" xfId="0" applyFont="1" applyFill="1" applyBorder="1" applyAlignment="1" applyProtection="1">
      <alignment vertical="top"/>
      <protection/>
    </xf>
    <xf numFmtId="0" fontId="102" fillId="0" borderId="34" xfId="91" applyFont="1" applyFill="1" applyBorder="1" applyAlignment="1" applyProtection="1">
      <alignment horizontal="center" vertical="center" wrapText="1"/>
      <protection/>
    </xf>
    <xf numFmtId="0" fontId="102" fillId="0" borderId="34" xfId="91" applyFont="1" applyFill="1" applyBorder="1" applyAlignment="1" applyProtection="1">
      <alignment vertical="center" wrapText="1"/>
      <protection/>
    </xf>
    <xf numFmtId="49" fontId="11" fillId="0" borderId="0" xfId="0" applyFont="1" applyBorder="1" applyAlignment="1">
      <alignment vertical="top"/>
    </xf>
    <xf numFmtId="0" fontId="6" fillId="0" borderId="0" xfId="91" applyFont="1" applyFill="1" applyAlignment="1" applyProtection="1">
      <alignment vertical="center" wrapText="1"/>
      <protection/>
    </xf>
    <xf numFmtId="49" fontId="31" fillId="0" borderId="0" xfId="0" applyFont="1" applyBorder="1" applyAlignment="1">
      <alignment vertical="top"/>
    </xf>
    <xf numFmtId="0" fontId="32" fillId="0" borderId="0" xfId="91" applyFont="1" applyFill="1" applyAlignment="1" applyProtection="1">
      <alignment horizontal="center" vertical="center" wrapText="1"/>
      <protection/>
    </xf>
    <xf numFmtId="49" fontId="6" fillId="0" borderId="0" xfId="0" applyFont="1" applyBorder="1" applyAlignment="1">
      <alignment vertical="top"/>
    </xf>
    <xf numFmtId="49" fontId="6" fillId="0" borderId="0" xfId="0" applyFont="1" applyBorder="1" applyAlignment="1">
      <alignment vertical="top"/>
    </xf>
    <xf numFmtId="0" fontId="102" fillId="0" borderId="0" xfId="91" applyFont="1" applyFill="1" applyBorder="1" applyAlignment="1" applyProtection="1">
      <alignment vertical="center" wrapText="1"/>
      <protection/>
    </xf>
    <xf numFmtId="49" fontId="0" fillId="0" borderId="0" xfId="0" applyAlignment="1">
      <alignment vertical="top"/>
    </xf>
    <xf numFmtId="49" fontId="31" fillId="0" borderId="0" xfId="0" applyFont="1" applyBorder="1" applyAlignment="1">
      <alignment vertical="top"/>
    </xf>
    <xf numFmtId="0" fontId="38" fillId="6" borderId="0" xfId="91" applyFont="1" applyFill="1" applyBorder="1" applyAlignment="1" applyProtection="1">
      <alignment horizontal="center" vertical="center" wrapText="1"/>
      <protection/>
    </xf>
    <xf numFmtId="0" fontId="6" fillId="0" borderId="0" xfId="91" applyFont="1" applyFill="1" applyBorder="1" applyAlignment="1" applyProtection="1">
      <alignment horizontal="center" vertical="center" wrapText="1"/>
      <protection/>
    </xf>
    <xf numFmtId="49" fontId="6" fillId="0" borderId="0" xfId="0" applyFont="1" applyBorder="1" applyAlignment="1">
      <alignment vertical="top"/>
    </xf>
    <xf numFmtId="0" fontId="6" fillId="0" borderId="34" xfId="91" applyFont="1" applyFill="1" applyBorder="1" applyAlignment="1" applyProtection="1">
      <alignment vertical="center" wrapText="1"/>
      <protection/>
    </xf>
    <xf numFmtId="0" fontId="102" fillId="0" borderId="0" xfId="91" applyFont="1" applyFill="1" applyBorder="1" applyAlignment="1" applyProtection="1">
      <alignment vertical="center" wrapText="1"/>
      <protection/>
    </xf>
    <xf numFmtId="49" fontId="102" fillId="0" borderId="0" xfId="91" applyNumberFormat="1" applyFont="1" applyFill="1" applyBorder="1" applyAlignment="1" applyProtection="1">
      <alignment vertical="center" wrapText="1"/>
      <protection/>
    </xf>
    <xf numFmtId="0" fontId="102" fillId="0" borderId="0" xfId="91" applyFont="1" applyFill="1" applyBorder="1" applyAlignment="1" applyProtection="1">
      <alignment horizontal="center" vertical="center" wrapText="1"/>
      <protection/>
    </xf>
    <xf numFmtId="49" fontId="6" fillId="0" borderId="0" xfId="91" applyNumberFormat="1" applyFont="1" applyFill="1" applyBorder="1" applyAlignment="1" applyProtection="1">
      <alignment vertical="center" wrapText="1"/>
      <protection/>
    </xf>
    <xf numFmtId="0" fontId="32" fillId="0" borderId="0" xfId="91" applyFont="1" applyFill="1" applyBorder="1" applyAlignment="1" applyProtection="1">
      <alignment vertical="center" wrapText="1"/>
      <protection/>
    </xf>
    <xf numFmtId="49" fontId="6" fillId="0" borderId="34" xfId="0" applyFont="1" applyBorder="1" applyAlignment="1">
      <alignment vertical="top"/>
    </xf>
    <xf numFmtId="49" fontId="102" fillId="0" borderId="0" xfId="0" applyFont="1" applyFill="1" applyBorder="1" applyAlignment="1" applyProtection="1">
      <alignment vertical="top"/>
      <protection/>
    </xf>
    <xf numFmtId="0" fontId="102" fillId="0" borderId="34" xfId="91" applyFont="1" applyFill="1" applyBorder="1" applyAlignment="1" applyProtection="1">
      <alignment horizontal="center" vertical="center" wrapText="1"/>
      <protection/>
    </xf>
    <xf numFmtId="0" fontId="102" fillId="0" borderId="34" xfId="91" applyFont="1" applyFill="1" applyBorder="1" applyAlignment="1" applyProtection="1">
      <alignment vertical="center" wrapText="1"/>
      <protection/>
    </xf>
    <xf numFmtId="49" fontId="11" fillId="0" borderId="0" xfId="0" applyFont="1" applyBorder="1" applyAlignment="1">
      <alignment vertical="top"/>
    </xf>
    <xf numFmtId="49" fontId="0" fillId="0" borderId="34" xfId="0" applyBorder="1" applyAlignment="1">
      <alignment vertical="top"/>
    </xf>
    <xf numFmtId="49" fontId="10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Alignment="1">
      <alignment vertical="top"/>
    </xf>
    <xf numFmtId="49" fontId="31" fillId="0" borderId="0" xfId="0" applyFont="1" applyBorder="1" applyAlignment="1">
      <alignment vertical="top"/>
    </xf>
    <xf numFmtId="0" fontId="38" fillId="6" borderId="0" xfId="91" applyFont="1" applyFill="1" applyBorder="1" applyAlignment="1" applyProtection="1">
      <alignment horizontal="center" vertical="center" wrapText="1"/>
      <protection/>
    </xf>
    <xf numFmtId="0" fontId="6" fillId="0" borderId="0" xfId="91" applyFont="1" applyFill="1" applyBorder="1" applyAlignment="1" applyProtection="1">
      <alignment horizontal="center" vertical="center" wrapText="1"/>
      <protection/>
    </xf>
    <xf numFmtId="49" fontId="6" fillId="0" borderId="0" xfId="0" applyFont="1" applyBorder="1" applyAlignment="1">
      <alignment vertical="top"/>
    </xf>
    <xf numFmtId="0" fontId="6" fillId="0" borderId="34" xfId="91" applyFont="1" applyFill="1" applyBorder="1" applyAlignment="1" applyProtection="1">
      <alignment vertical="center" wrapText="1"/>
      <protection/>
    </xf>
    <xf numFmtId="0" fontId="102" fillId="0" borderId="0" xfId="91" applyFont="1" applyFill="1" applyBorder="1" applyAlignment="1" applyProtection="1">
      <alignment vertical="center" wrapText="1"/>
      <protection/>
    </xf>
    <xf numFmtId="49" fontId="102" fillId="0" borderId="0" xfId="91" applyNumberFormat="1" applyFont="1" applyFill="1" applyBorder="1" applyAlignment="1" applyProtection="1">
      <alignment vertical="center" wrapText="1"/>
      <protection/>
    </xf>
    <xf numFmtId="0" fontId="102" fillId="0" borderId="0" xfId="91" applyFont="1" applyFill="1" applyBorder="1" applyAlignment="1" applyProtection="1">
      <alignment horizontal="center" vertical="center" wrapText="1"/>
      <protection/>
    </xf>
    <xf numFmtId="49" fontId="6" fillId="0" borderId="0" xfId="91" applyNumberFormat="1" applyFont="1" applyFill="1" applyBorder="1" applyAlignment="1" applyProtection="1">
      <alignment vertical="center" wrapText="1"/>
      <protection/>
    </xf>
    <xf numFmtId="0" fontId="32" fillId="0" borderId="0" xfId="91" applyFont="1" applyFill="1" applyBorder="1" applyAlignment="1" applyProtection="1">
      <alignment vertical="center" wrapText="1"/>
      <protection/>
    </xf>
    <xf numFmtId="49" fontId="6" fillId="0" borderId="34" xfId="0" applyFont="1" applyBorder="1" applyAlignment="1">
      <alignment vertical="top"/>
    </xf>
    <xf numFmtId="49" fontId="102" fillId="0" borderId="0" xfId="0" applyFont="1" applyFill="1" applyBorder="1" applyAlignment="1" applyProtection="1">
      <alignment vertical="top"/>
      <protection/>
    </xf>
    <xf numFmtId="0" fontId="102" fillId="0" borderId="34" xfId="91" applyFont="1" applyFill="1" applyBorder="1" applyAlignment="1" applyProtection="1">
      <alignment horizontal="center" vertical="center" wrapText="1"/>
      <protection/>
    </xf>
    <xf numFmtId="0" fontId="102" fillId="0" borderId="34" xfId="91" applyFont="1" applyFill="1" applyBorder="1" applyAlignment="1" applyProtection="1">
      <alignment vertical="center" wrapText="1"/>
      <protection/>
    </xf>
    <xf numFmtId="49" fontId="11" fillId="0" borderId="0" xfId="0" applyFont="1" applyBorder="1" applyAlignment="1">
      <alignment vertical="top"/>
    </xf>
    <xf numFmtId="49" fontId="0" fillId="0" borderId="34" xfId="0" applyBorder="1" applyAlignment="1">
      <alignment vertical="top"/>
    </xf>
    <xf numFmtId="49" fontId="10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Alignment="1">
      <alignment vertical="top"/>
    </xf>
    <xf numFmtId="0" fontId="6" fillId="0" borderId="0" xfId="91" applyFont="1" applyFill="1" applyAlignment="1" applyProtection="1">
      <alignment vertical="center" wrapText="1"/>
      <protection/>
    </xf>
    <xf numFmtId="0" fontId="32" fillId="6" borderId="0" xfId="91" applyFont="1" applyFill="1" applyBorder="1" applyAlignment="1" applyProtection="1">
      <alignment horizontal="center" vertical="center" wrapText="1"/>
      <protection/>
    </xf>
    <xf numFmtId="49" fontId="11" fillId="0" borderId="0" xfId="0" applyFont="1" applyAlignment="1">
      <alignment vertical="top"/>
    </xf>
    <xf numFmtId="49" fontId="31" fillId="0" borderId="0" xfId="0" applyFont="1" applyBorder="1" applyAlignment="1">
      <alignment vertical="top"/>
    </xf>
    <xf numFmtId="0" fontId="31" fillId="6" borderId="0" xfId="91" applyFont="1" applyFill="1" applyBorder="1" applyAlignment="1" applyProtection="1">
      <alignment vertical="center" wrapText="1"/>
      <protection/>
    </xf>
    <xf numFmtId="0" fontId="32" fillId="0" borderId="0" xfId="91" applyFont="1" applyFill="1" applyAlignment="1" applyProtection="1">
      <alignment horizontal="center" vertical="center" wrapText="1"/>
      <protection/>
    </xf>
    <xf numFmtId="49" fontId="6" fillId="0" borderId="0" xfId="0" applyNumberFormat="1" applyFont="1" applyAlignment="1">
      <alignment vertical="center"/>
    </xf>
    <xf numFmtId="49" fontId="6" fillId="0" borderId="0" xfId="0" applyFont="1" applyAlignment="1">
      <alignment vertical="top"/>
    </xf>
    <xf numFmtId="49" fontId="6" fillId="0" borderId="0" xfId="0" applyFont="1" applyBorder="1" applyAlignment="1">
      <alignment vertical="top"/>
    </xf>
    <xf numFmtId="0" fontId="102" fillId="0" borderId="0" xfId="91" applyFont="1" applyFill="1" applyBorder="1" applyAlignment="1" applyProtection="1">
      <alignment vertical="center" wrapText="1"/>
      <protection/>
    </xf>
    <xf numFmtId="49" fontId="102" fillId="0" borderId="0" xfId="91" applyNumberFormat="1" applyFont="1" applyFill="1" applyBorder="1" applyAlignment="1" applyProtection="1">
      <alignment vertical="center" wrapText="1"/>
      <protection/>
    </xf>
    <xf numFmtId="0" fontId="102" fillId="0" borderId="0" xfId="91" applyFont="1" applyFill="1" applyBorder="1" applyAlignment="1" applyProtection="1">
      <alignment horizontal="center" vertical="center" wrapText="1"/>
      <protection/>
    </xf>
    <xf numFmtId="49" fontId="6" fillId="0" borderId="0" xfId="91" applyNumberFormat="1" applyFont="1" applyFill="1" applyBorder="1" applyAlignment="1" applyProtection="1">
      <alignment vertical="center" wrapText="1"/>
      <protection/>
    </xf>
    <xf numFmtId="49" fontId="102" fillId="0" borderId="0" xfId="0" applyFont="1" applyBorder="1" applyAlignment="1">
      <alignment vertical="top"/>
    </xf>
    <xf numFmtId="49" fontId="102" fillId="0" borderId="0" xfId="0" applyNumberFormat="1" applyFont="1" applyBorder="1" applyAlignment="1">
      <alignment vertical="center"/>
    </xf>
    <xf numFmtId="0" fontId="32" fillId="6" borderId="0" xfId="91" applyFont="1" applyFill="1" applyBorder="1" applyAlignment="1" applyProtection="1">
      <alignment vertical="center" wrapText="1"/>
      <protection/>
    </xf>
    <xf numFmtId="0" fontId="11" fillId="0" borderId="0" xfId="91" applyFont="1" applyFill="1" applyBorder="1" applyAlignment="1" applyProtection="1">
      <alignment horizontal="center" vertical="center" wrapText="1"/>
      <protection/>
    </xf>
    <xf numFmtId="0" fontId="11" fillId="0" borderId="0" xfId="91" applyFont="1" applyFill="1" applyBorder="1" applyAlignment="1" applyProtection="1">
      <alignment vertical="center" wrapText="1"/>
      <protection/>
    </xf>
    <xf numFmtId="49" fontId="0" fillId="0" borderId="0" xfId="0" applyAlignment="1">
      <alignment vertical="top"/>
    </xf>
    <xf numFmtId="0" fontId="6" fillId="0" borderId="0" xfId="91" applyFont="1" applyFill="1" applyAlignment="1" applyProtection="1">
      <alignment vertical="center" wrapText="1"/>
      <protection/>
    </xf>
    <xf numFmtId="0" fontId="6" fillId="6" borderId="0" xfId="91" applyFont="1" applyFill="1" applyBorder="1" applyAlignment="1" applyProtection="1">
      <alignment vertical="center" wrapText="1"/>
      <protection/>
    </xf>
    <xf numFmtId="0" fontId="32" fillId="6" borderId="0" xfId="91" applyFont="1" applyFill="1" applyBorder="1" applyAlignment="1" applyProtection="1">
      <alignment horizontal="center" vertical="center" wrapText="1"/>
      <protection/>
    </xf>
    <xf numFmtId="49" fontId="11" fillId="0" borderId="0" xfId="0" applyFont="1" applyAlignment="1">
      <alignment vertical="top"/>
    </xf>
    <xf numFmtId="49" fontId="31" fillId="0" borderId="0" xfId="0" applyFont="1" applyBorder="1" applyAlignment="1">
      <alignment vertical="top"/>
    </xf>
    <xf numFmtId="0" fontId="31" fillId="6" borderId="0" xfId="91" applyFont="1" applyFill="1" applyBorder="1" applyAlignment="1" applyProtection="1">
      <alignment vertical="center" wrapText="1"/>
      <protection/>
    </xf>
    <xf numFmtId="49" fontId="6" fillId="0" borderId="0" xfId="91" applyNumberFormat="1" applyFont="1" applyFill="1" applyAlignment="1" applyProtection="1">
      <alignment vertical="center" wrapText="1"/>
      <protection/>
    </xf>
    <xf numFmtId="0" fontId="11" fillId="0" borderId="0" xfId="91" applyFont="1" applyFill="1" applyAlignment="1" applyProtection="1">
      <alignment horizontal="center" vertical="center" wrapText="1"/>
      <protection/>
    </xf>
    <xf numFmtId="0" fontId="6" fillId="0" borderId="0" xfId="91" applyFont="1" applyFill="1" applyBorder="1" applyAlignment="1" applyProtection="1">
      <alignment vertical="center" wrapText="1"/>
      <protection/>
    </xf>
    <xf numFmtId="49" fontId="37" fillId="13" borderId="15" xfId="0" applyFont="1" applyFill="1" applyBorder="1" applyAlignment="1" applyProtection="1">
      <alignment horizontal="left" vertical="center" indent="2"/>
      <protection/>
    </xf>
    <xf numFmtId="49" fontId="37" fillId="13" borderId="15" xfId="0" applyFont="1" applyFill="1" applyBorder="1" applyAlignment="1" applyProtection="1">
      <alignment horizontal="left" vertical="center" indent="3"/>
      <protection/>
    </xf>
    <xf numFmtId="49" fontId="37" fillId="13" borderId="15" xfId="0" applyFont="1" applyFill="1" applyBorder="1" applyAlignment="1" applyProtection="1">
      <alignment horizontal="left" vertical="center" indent="4"/>
      <protection/>
    </xf>
    <xf numFmtId="49" fontId="6" fillId="0" borderId="0" xfId="0" applyNumberFormat="1" applyFont="1" applyAlignment="1">
      <alignment vertical="center"/>
    </xf>
    <xf numFmtId="49" fontId="6" fillId="0" borderId="0" xfId="0" applyFont="1" applyAlignment="1">
      <alignment vertical="top"/>
    </xf>
    <xf numFmtId="49" fontId="6" fillId="13" borderId="29" xfId="90" applyNumberFormat="1" applyFont="1" applyFill="1" applyBorder="1" applyAlignment="1" applyProtection="1">
      <alignment horizontal="center" vertical="center" wrapText="1"/>
      <protection/>
    </xf>
    <xf numFmtId="49" fontId="0" fillId="13" borderId="15" xfId="90" applyNumberFormat="1" applyFont="1" applyFill="1" applyBorder="1" applyAlignment="1" applyProtection="1">
      <alignment horizontal="center" vertical="center" wrapText="1"/>
      <protection/>
    </xf>
    <xf numFmtId="49" fontId="6" fillId="13" borderId="15" xfId="9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>
      <alignment vertical="center"/>
    </xf>
    <xf numFmtId="0" fontId="102" fillId="0" borderId="0" xfId="91" applyFont="1" applyFill="1" applyAlignment="1" applyProtection="1">
      <alignment vertical="center" wrapText="1"/>
      <protection/>
    </xf>
    <xf numFmtId="0" fontId="38" fillId="6" borderId="0" xfId="91" applyFont="1" applyFill="1" applyBorder="1" applyAlignment="1" applyProtection="1">
      <alignment vertical="top" wrapText="1"/>
      <protection/>
    </xf>
    <xf numFmtId="49" fontId="102" fillId="0" borderId="0" xfId="0" applyFont="1" applyAlignment="1">
      <alignment vertical="top"/>
    </xf>
    <xf numFmtId="0" fontId="102" fillId="0" borderId="0" xfId="90" applyNumberFormat="1" applyFont="1" applyFill="1" applyBorder="1" applyAlignment="1" applyProtection="1">
      <alignment vertical="center" wrapText="1"/>
      <protection/>
    </xf>
    <xf numFmtId="49" fontId="102" fillId="0" borderId="0" xfId="0" applyFont="1" applyAlignment="1">
      <alignment vertical="top"/>
    </xf>
    <xf numFmtId="0" fontId="102" fillId="0" borderId="0" xfId="0" applyNumberFormat="1" applyFont="1" applyFill="1" applyBorder="1" applyAlignment="1">
      <alignment vertical="center"/>
    </xf>
    <xf numFmtId="49" fontId="102" fillId="0" borderId="0" xfId="91" applyNumberFormat="1" applyFont="1" applyFill="1" applyAlignment="1" applyProtection="1">
      <alignment vertical="center" wrapText="1"/>
      <protection/>
    </xf>
    <xf numFmtId="0" fontId="102" fillId="0" borderId="0" xfId="91" applyFont="1" applyFill="1" applyBorder="1" applyAlignment="1" applyProtection="1">
      <alignment vertical="center" wrapText="1"/>
      <protection/>
    </xf>
    <xf numFmtId="49" fontId="102" fillId="0" borderId="0" xfId="0" applyFont="1" applyBorder="1" applyAlignment="1">
      <alignment vertical="top"/>
    </xf>
    <xf numFmtId="49" fontId="102" fillId="0" borderId="0" xfId="0" applyNumberFormat="1" applyFont="1" applyAlignment="1">
      <alignment vertical="center"/>
    </xf>
    <xf numFmtId="0" fontId="102" fillId="0" borderId="0" xfId="91" applyFont="1" applyFill="1" applyAlignment="1" applyProtection="1">
      <alignment horizontal="center" vertical="center" wrapText="1"/>
      <protection/>
    </xf>
    <xf numFmtId="0" fontId="6" fillId="0" borderId="0" xfId="91" applyFont="1" applyFill="1" applyAlignment="1" applyProtection="1">
      <alignment vertical="top" wrapText="1"/>
      <protection/>
    </xf>
    <xf numFmtId="0" fontId="6" fillId="0" borderId="19" xfId="91" applyNumberFormat="1" applyFont="1" applyFill="1" applyBorder="1" applyAlignment="1" applyProtection="1">
      <alignment vertical="center" wrapText="1"/>
      <protection/>
    </xf>
    <xf numFmtId="0" fontId="6" fillId="0" borderId="0" xfId="9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>
      <alignment horizontal="center" vertical="center"/>
    </xf>
    <xf numFmtId="0" fontId="102" fillId="0" borderId="0" xfId="0" applyNumberFormat="1" applyFont="1" applyFill="1" applyBorder="1" applyAlignment="1">
      <alignment horizontal="center" vertical="center"/>
    </xf>
    <xf numFmtId="0" fontId="6" fillId="0" borderId="0" xfId="84" applyFont="1" applyFill="1" applyBorder="1" applyAlignment="1" applyProtection="1">
      <alignment horizontal="right" vertical="center" wrapText="1"/>
      <protection/>
    </xf>
    <xf numFmtId="0" fontId="28" fillId="6" borderId="22" xfId="52" applyNumberFormat="1" applyFont="1" applyFill="1" applyBorder="1" applyAlignment="1" applyProtection="1">
      <alignment horizontal="center" vertical="center" wrapText="1"/>
      <protection/>
    </xf>
    <xf numFmtId="0" fontId="102" fillId="0" borderId="0" xfId="91" applyFont="1" applyFill="1" applyBorder="1" applyAlignment="1" applyProtection="1">
      <alignment horizontal="center" vertical="center" wrapText="1"/>
      <protection/>
    </xf>
    <xf numFmtId="0" fontId="6" fillId="8" borderId="6" xfId="90" applyNumberFormat="1" applyFont="1" applyFill="1" applyBorder="1" applyAlignment="1" applyProtection="1">
      <alignment horizontal="left" vertical="center" wrapText="1"/>
      <protection/>
    </xf>
    <xf numFmtId="0" fontId="0" fillId="12" borderId="6" xfId="84" applyFont="1" applyFill="1" applyBorder="1" applyAlignment="1" applyProtection="1">
      <alignment horizontal="center" vertical="center" wrapText="1"/>
      <protection/>
    </xf>
    <xf numFmtId="0" fontId="6" fillId="0" borderId="6" xfId="91" applyNumberFormat="1" applyFont="1" applyFill="1" applyBorder="1" applyAlignment="1" applyProtection="1">
      <alignment horizontal="center" vertical="center" wrapText="1"/>
      <protection/>
    </xf>
    <xf numFmtId="0" fontId="6" fillId="6" borderId="6" xfId="91" applyNumberFormat="1" applyFont="1" applyFill="1" applyBorder="1" applyAlignment="1" applyProtection="1">
      <alignment horizontal="left" vertical="center" wrapText="1"/>
      <protection/>
    </xf>
    <xf numFmtId="0" fontId="6" fillId="0" borderId="6" xfId="9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vertical="top"/>
    </xf>
    <xf numFmtId="0" fontId="6" fillId="0" borderId="6" xfId="88" applyFont="1" applyFill="1" applyBorder="1" applyAlignment="1" applyProtection="1">
      <alignment vertical="top" wrapText="1"/>
      <protection/>
    </xf>
    <xf numFmtId="0" fontId="0" fillId="0" borderId="19" xfId="0" applyNumberFormat="1" applyBorder="1" applyAlignment="1">
      <alignment vertical="top" wrapText="1"/>
    </xf>
    <xf numFmtId="0" fontId="6" fillId="0" borderId="19" xfId="88" applyFont="1" applyFill="1" applyBorder="1" applyAlignment="1" applyProtection="1">
      <alignment vertical="center" wrapText="1"/>
      <protection/>
    </xf>
    <xf numFmtId="0" fontId="0" fillId="0" borderId="19" xfId="0" applyNumberFormat="1" applyBorder="1" applyAlignment="1">
      <alignment vertical="top"/>
    </xf>
    <xf numFmtId="0" fontId="0" fillId="0" borderId="6" xfId="88" applyFont="1" applyFill="1" applyBorder="1" applyAlignment="1" applyProtection="1">
      <alignment horizontal="right" vertical="top" wrapText="1"/>
      <protection/>
    </xf>
    <xf numFmtId="49" fontId="6" fillId="0" borderId="6" xfId="0" applyNumberFormat="1" applyFont="1" applyBorder="1" applyAlignment="1" applyProtection="1">
      <alignment horizontal="right" vertical="top"/>
      <protection/>
    </xf>
    <xf numFmtId="49" fontId="6" fillId="0" borderId="19" xfId="0" applyNumberFormat="1" applyFont="1" applyBorder="1" applyAlignment="1" applyProtection="1">
      <alignment horizontal="right" vertical="top"/>
      <protection/>
    </xf>
    <xf numFmtId="49" fontId="37" fillId="13" borderId="15" xfId="0" applyFont="1" applyFill="1" applyBorder="1" applyAlignment="1" applyProtection="1">
      <alignment horizontal="left" vertical="center" indent="3"/>
      <protection/>
    </xf>
    <xf numFmtId="49" fontId="0" fillId="0" borderId="0" xfId="0" applyAlignment="1">
      <alignment vertical="top"/>
    </xf>
    <xf numFmtId="0" fontId="6" fillId="0" borderId="0" xfId="91" applyFont="1" applyFill="1" applyAlignment="1" applyProtection="1">
      <alignment vertical="center" wrapText="1"/>
      <protection/>
    </xf>
    <xf numFmtId="0" fontId="32" fillId="6" borderId="0" xfId="91" applyFont="1" applyFill="1" applyBorder="1" applyAlignment="1" applyProtection="1">
      <alignment horizontal="center" vertical="center" wrapText="1"/>
      <protection/>
    </xf>
    <xf numFmtId="49" fontId="11" fillId="0" borderId="0" xfId="0" applyFont="1" applyAlignment="1">
      <alignment vertical="top"/>
    </xf>
    <xf numFmtId="49" fontId="31" fillId="0" borderId="0" xfId="0" applyFont="1" applyBorder="1" applyAlignment="1">
      <alignment vertical="top"/>
    </xf>
    <xf numFmtId="0" fontId="31" fillId="6" borderId="0" xfId="91" applyFont="1" applyFill="1" applyBorder="1" applyAlignment="1" applyProtection="1">
      <alignment vertical="center" wrapText="1"/>
      <protection/>
    </xf>
    <xf numFmtId="0" fontId="11" fillId="0" borderId="0" xfId="91" applyFont="1" applyFill="1" applyAlignment="1" applyProtection="1">
      <alignment vertical="center" wrapText="1"/>
      <protection/>
    </xf>
    <xf numFmtId="0" fontId="11" fillId="0" borderId="0" xfId="91" applyFont="1" applyFill="1" applyAlignment="1" applyProtection="1">
      <alignment horizontal="center" vertical="center" wrapText="1"/>
      <protection/>
    </xf>
    <xf numFmtId="0" fontId="32" fillId="0" borderId="0" xfId="91" applyFont="1" applyFill="1" applyAlignment="1" applyProtection="1">
      <alignment horizontal="center" vertical="center" wrapText="1"/>
      <protection/>
    </xf>
    <xf numFmtId="49" fontId="6" fillId="0" borderId="0" xfId="0" applyFont="1" applyAlignment="1">
      <alignment vertical="top"/>
    </xf>
    <xf numFmtId="0" fontId="38" fillId="6" borderId="0" xfId="91" applyFont="1" applyFill="1" applyBorder="1" applyAlignment="1" applyProtection="1">
      <alignment vertical="top" wrapText="1"/>
      <protection/>
    </xf>
    <xf numFmtId="49" fontId="102" fillId="0" borderId="0" xfId="0" applyFont="1" applyAlignment="1">
      <alignment vertical="top"/>
    </xf>
    <xf numFmtId="0" fontId="102" fillId="0" borderId="0" xfId="91" applyFont="1" applyFill="1" applyBorder="1" applyAlignment="1" applyProtection="1">
      <alignment vertical="center" wrapText="1"/>
      <protection/>
    </xf>
    <xf numFmtId="49" fontId="102" fillId="0" borderId="0" xfId="91" applyNumberFormat="1" applyFont="1" applyFill="1" applyBorder="1" applyAlignment="1" applyProtection="1">
      <alignment vertical="center" wrapText="1"/>
      <protection/>
    </xf>
    <xf numFmtId="0" fontId="102" fillId="0" borderId="0" xfId="91" applyFont="1" applyFill="1" applyBorder="1" applyAlignment="1" applyProtection="1">
      <alignment horizontal="center" vertical="center" wrapText="1"/>
      <protection/>
    </xf>
    <xf numFmtId="49" fontId="102" fillId="0" borderId="0" xfId="0" applyFont="1" applyFill="1" applyBorder="1" applyAlignment="1" applyProtection="1">
      <alignment vertical="top"/>
      <protection/>
    </xf>
    <xf numFmtId="49" fontId="102" fillId="0" borderId="0" xfId="0" applyFont="1" applyBorder="1" applyAlignment="1">
      <alignment vertical="top"/>
    </xf>
    <xf numFmtId="49" fontId="102" fillId="0" borderId="0" xfId="0" applyNumberFormat="1" applyFont="1" applyBorder="1" applyAlignment="1">
      <alignment vertical="center"/>
    </xf>
    <xf numFmtId="49" fontId="102" fillId="0" borderId="0" xfId="0" applyNumberFormat="1" applyFont="1" applyAlignment="1">
      <alignment vertical="center"/>
    </xf>
    <xf numFmtId="49" fontId="0" fillId="0" borderId="0" xfId="0" applyAlignment="1">
      <alignment vertical="top"/>
    </xf>
    <xf numFmtId="0" fontId="6" fillId="0" borderId="0" xfId="91" applyFont="1" applyFill="1" applyAlignment="1" applyProtection="1">
      <alignment vertical="center" wrapText="1"/>
      <protection/>
    </xf>
    <xf numFmtId="0" fontId="32" fillId="6" borderId="0" xfId="91" applyFont="1" applyFill="1" applyBorder="1" applyAlignment="1" applyProtection="1">
      <alignment horizontal="center" vertical="center" wrapText="1"/>
      <protection/>
    </xf>
    <xf numFmtId="49" fontId="11" fillId="0" borderId="0" xfId="0" applyFont="1" applyAlignment="1">
      <alignment vertical="top"/>
    </xf>
    <xf numFmtId="49" fontId="31" fillId="0" borderId="0" xfId="0" applyFont="1" applyBorder="1" applyAlignment="1">
      <alignment vertical="top"/>
    </xf>
    <xf numFmtId="0" fontId="31" fillId="6" borderId="0" xfId="91" applyFont="1" applyFill="1" applyBorder="1" applyAlignment="1" applyProtection="1">
      <alignment vertical="center" wrapText="1"/>
      <protection/>
    </xf>
    <xf numFmtId="0" fontId="11" fillId="0" borderId="0" xfId="91" applyFont="1" applyFill="1" applyAlignment="1" applyProtection="1">
      <alignment vertical="center" wrapText="1"/>
      <protection/>
    </xf>
    <xf numFmtId="0" fontId="11" fillId="0" borderId="0" xfId="91" applyFont="1" applyFill="1" applyAlignment="1" applyProtection="1">
      <alignment horizontal="center" vertical="center" wrapText="1"/>
      <protection/>
    </xf>
    <xf numFmtId="0" fontId="32" fillId="0" borderId="0" xfId="91" applyFont="1" applyFill="1" applyAlignment="1" applyProtection="1">
      <alignment horizontal="center" vertical="center" wrapText="1"/>
      <protection/>
    </xf>
    <xf numFmtId="0" fontId="6" fillId="9" borderId="6" xfId="91" applyNumberFormat="1" applyFont="1" applyFill="1" applyBorder="1" applyAlignment="1" applyProtection="1">
      <alignment horizontal="left" vertical="center" wrapText="1" indent="6"/>
      <protection locked="0"/>
    </xf>
    <xf numFmtId="49" fontId="6" fillId="0" borderId="0" xfId="0" applyFont="1" applyAlignment="1">
      <alignment vertical="top"/>
    </xf>
    <xf numFmtId="49" fontId="6" fillId="9" borderId="6" xfId="91" applyNumberFormat="1" applyFont="1" applyFill="1" applyBorder="1" applyAlignment="1" applyProtection="1">
      <alignment horizontal="left" vertical="center" wrapText="1" indent="7"/>
      <protection locked="0"/>
    </xf>
    <xf numFmtId="49" fontId="6" fillId="9" borderId="6" xfId="91" applyNumberFormat="1" applyFont="1" applyFill="1" applyBorder="1" applyAlignment="1" applyProtection="1">
      <alignment horizontal="left" vertical="center" wrapText="1" indent="4"/>
      <protection locked="0"/>
    </xf>
    <xf numFmtId="49" fontId="6" fillId="9" borderId="6" xfId="86" applyNumberFormat="1" applyFont="1" applyFill="1" applyBorder="1" applyAlignment="1" applyProtection="1">
      <alignment horizontal="left" vertical="center" wrapText="1"/>
      <protection locked="0"/>
    </xf>
    <xf numFmtId="49" fontId="6" fillId="2" borderId="6" xfId="45" applyNumberFormat="1" applyFont="1" applyFill="1" applyBorder="1" applyAlignment="1" applyProtection="1">
      <alignment horizontal="left" vertical="center" wrapText="1"/>
      <protection locked="0"/>
    </xf>
    <xf numFmtId="4" fontId="0" fillId="9" borderId="6" xfId="0" applyNumberFormat="1" applyFill="1" applyBorder="1" applyAlignment="1" applyProtection="1">
      <alignment horizontal="right" vertical="center" wrapText="1"/>
      <protection locked="0"/>
    </xf>
    <xf numFmtId="0" fontId="38" fillId="6" borderId="0" xfId="91" applyFont="1" applyFill="1" applyBorder="1" applyAlignment="1" applyProtection="1">
      <alignment vertical="top" wrapText="1"/>
      <protection/>
    </xf>
    <xf numFmtId="49" fontId="102" fillId="0" borderId="0" xfId="0" applyFont="1" applyAlignment="1">
      <alignment vertical="top"/>
    </xf>
    <xf numFmtId="169" fontId="6" fillId="9" borderId="6" xfId="45" applyNumberFormat="1" applyFont="1" applyFill="1" applyBorder="1" applyAlignment="1" applyProtection="1">
      <alignment horizontal="right" vertical="center" wrapText="1"/>
      <protection locked="0"/>
    </xf>
    <xf numFmtId="0" fontId="102" fillId="0" borderId="0" xfId="91" applyFont="1" applyFill="1" applyBorder="1" applyAlignment="1" applyProtection="1">
      <alignment vertical="center" wrapText="1"/>
      <protection/>
    </xf>
    <xf numFmtId="49" fontId="102" fillId="0" borderId="0" xfId="91" applyNumberFormat="1" applyFont="1" applyFill="1" applyBorder="1" applyAlignment="1" applyProtection="1">
      <alignment vertical="center" wrapText="1"/>
      <protection/>
    </xf>
    <xf numFmtId="0" fontId="102" fillId="0" borderId="0" xfId="91" applyFont="1" applyFill="1" applyBorder="1" applyAlignment="1" applyProtection="1">
      <alignment horizontal="center" vertical="center" wrapText="1"/>
      <protection/>
    </xf>
    <xf numFmtId="49" fontId="102" fillId="0" borderId="0" xfId="0" applyFont="1" applyFill="1" applyBorder="1" applyAlignment="1" applyProtection="1">
      <alignment vertical="top"/>
      <protection/>
    </xf>
    <xf numFmtId="49" fontId="102" fillId="0" borderId="0" xfId="0" applyFont="1" applyBorder="1" applyAlignment="1">
      <alignment vertical="top"/>
    </xf>
    <xf numFmtId="49" fontId="102" fillId="0" borderId="0" xfId="0" applyNumberFormat="1" applyFont="1" applyBorder="1" applyAlignment="1">
      <alignment vertical="center"/>
    </xf>
    <xf numFmtId="49" fontId="102" fillId="0" borderId="0" xfId="0" applyNumberFormat="1" applyFont="1" applyAlignment="1">
      <alignment vertical="center"/>
    </xf>
    <xf numFmtId="49" fontId="6" fillId="9" borderId="6" xfId="90" applyNumberFormat="1" applyFont="1" applyFill="1" applyBorder="1" applyAlignment="1" applyProtection="1">
      <alignment horizontal="left" vertical="center" wrapText="1"/>
      <protection locked="0"/>
    </xf>
    <xf numFmtId="49" fontId="6" fillId="0" borderId="6" xfId="90" applyNumberFormat="1" applyFont="1" applyFill="1" applyBorder="1" applyAlignment="1" applyProtection="1">
      <alignment horizontal="center" vertical="center" wrapText="1"/>
      <protection/>
    </xf>
    <xf numFmtId="49" fontId="6" fillId="0" borderId="6" xfId="52" applyNumberFormat="1" applyFont="1" applyFill="1" applyBorder="1" applyAlignment="1" applyProtection="1">
      <alignment horizontal="center" vertical="center" wrapText="1"/>
      <protection/>
    </xf>
    <xf numFmtId="0" fontId="37" fillId="0" borderId="6" xfId="0" applyNumberFormat="1" applyFont="1" applyFill="1" applyBorder="1" applyAlignment="1" applyProtection="1">
      <alignment horizontal="left" vertical="center"/>
      <protection/>
    </xf>
    <xf numFmtId="49" fontId="99" fillId="9" borderId="6" xfId="45" applyNumberFormat="1" applyFont="1" applyFill="1" applyBorder="1" applyAlignment="1" applyProtection="1">
      <alignment horizontal="left" vertical="center" wrapText="1"/>
      <protection locked="0"/>
    </xf>
    <xf numFmtId="49" fontId="0" fillId="9" borderId="6" xfId="9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vertical="top"/>
    </xf>
    <xf numFmtId="0" fontId="6" fillId="9" borderId="6" xfId="91" applyNumberFormat="1" applyFont="1" applyFill="1" applyBorder="1" applyAlignment="1" applyProtection="1">
      <alignment horizontal="left" vertical="center" wrapText="1"/>
      <protection locked="0"/>
    </xf>
    <xf numFmtId="169" fontId="6" fillId="0" borderId="6" xfId="45" applyNumberFormat="1" applyFont="1" applyFill="1" applyBorder="1" applyAlignment="1" applyProtection="1">
      <alignment horizontal="right" vertical="center" wrapText="1"/>
      <protection/>
    </xf>
    <xf numFmtId="169" fontId="6" fillId="0" borderId="6" xfId="45" applyNumberFormat="1" applyFont="1" applyFill="1" applyBorder="1" applyAlignment="1" applyProtection="1">
      <alignment vertical="center" wrapText="1"/>
      <protection/>
    </xf>
    <xf numFmtId="4" fontId="6" fillId="0" borderId="6" xfId="91" applyNumberFormat="1" applyFont="1" applyFill="1" applyBorder="1" applyAlignment="1" applyProtection="1">
      <alignment horizontal="left" vertical="center" wrapText="1"/>
      <protection/>
    </xf>
    <xf numFmtId="49" fontId="0" fillId="6" borderId="6" xfId="90" applyNumberFormat="1" applyFont="1" applyFill="1" applyBorder="1" applyAlignment="1" applyProtection="1">
      <alignment horizontal="center" vertical="center" wrapText="1"/>
      <protection/>
    </xf>
    <xf numFmtId="0" fontId="102" fillId="0" borderId="0" xfId="91" applyFont="1" applyFill="1" applyAlignment="1" applyProtection="1">
      <alignment vertical="top" wrapText="1"/>
      <protection/>
    </xf>
    <xf numFmtId="49" fontId="0" fillId="9" borderId="6" xfId="9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6" fillId="0" borderId="6" xfId="9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>
      <alignment horizontal="center" vertical="center"/>
    </xf>
    <xf numFmtId="0" fontId="102" fillId="0" borderId="0" xfId="0" applyNumberFormat="1" applyFont="1" applyFill="1" applyBorder="1" applyAlignment="1">
      <alignment horizontal="center" vertical="center"/>
    </xf>
    <xf numFmtId="0" fontId="6" fillId="0" borderId="6" xfId="91" applyNumberFormat="1" applyFont="1" applyFill="1" applyBorder="1" applyAlignment="1" applyProtection="1">
      <alignment horizontal="left" vertical="top" wrapText="1"/>
      <protection/>
    </xf>
    <xf numFmtId="0" fontId="28" fillId="6" borderId="22" xfId="52" applyNumberFormat="1" applyFont="1" applyFill="1" applyBorder="1" applyAlignment="1" applyProtection="1">
      <alignment horizontal="center" vertical="center" wrapText="1"/>
      <protection/>
    </xf>
    <xf numFmtId="0" fontId="102" fillId="0" borderId="0" xfId="91" applyFont="1" applyFill="1" applyBorder="1" applyAlignment="1" applyProtection="1">
      <alignment horizontal="center" vertical="center" wrapText="1"/>
      <protection/>
    </xf>
    <xf numFmtId="0" fontId="6" fillId="8" borderId="6" xfId="90" applyNumberFormat="1" applyFont="1" applyFill="1" applyBorder="1" applyAlignment="1" applyProtection="1">
      <alignment horizontal="left" vertical="center" wrapText="1"/>
      <protection/>
    </xf>
    <xf numFmtId="0" fontId="0" fillId="12" borderId="6" xfId="84" applyFont="1" applyFill="1" applyBorder="1" applyAlignment="1" applyProtection="1">
      <alignment horizontal="center" vertical="center" wrapText="1"/>
      <protection/>
    </xf>
    <xf numFmtId="0" fontId="6" fillId="6" borderId="6" xfId="91" applyNumberFormat="1" applyFont="1" applyFill="1" applyBorder="1" applyAlignment="1" applyProtection="1">
      <alignment horizontal="left" vertical="center" wrapText="1"/>
      <protection/>
    </xf>
    <xf numFmtId="49" fontId="6" fillId="0" borderId="6" xfId="52" applyNumberFormat="1" applyFont="1" applyFill="1" applyBorder="1" applyAlignment="1" applyProtection="1">
      <alignment horizontal="center" vertical="center" wrapText="1"/>
      <protection/>
    </xf>
    <xf numFmtId="49" fontId="0" fillId="9" borderId="6" xfId="0" applyNumberFormat="1" applyFill="1" applyBorder="1" applyAlignment="1" applyProtection="1">
      <alignment horizontal="left" vertical="center" wrapText="1"/>
      <protection locked="0"/>
    </xf>
    <xf numFmtId="0" fontId="6" fillId="0" borderId="6" xfId="90" applyNumberFormat="1" applyFont="1" applyFill="1" applyBorder="1" applyAlignment="1" applyProtection="1">
      <alignment horizontal="center" vertical="center" wrapText="1"/>
      <protection/>
    </xf>
    <xf numFmtId="14" fontId="6" fillId="8" borderId="6" xfId="90" applyNumberFormat="1" applyFont="1" applyFill="1" applyBorder="1" applyAlignment="1" applyProtection="1">
      <alignment horizontal="left" vertical="center" wrapText="1" indent="1"/>
      <protection/>
    </xf>
    <xf numFmtId="14" fontId="44" fillId="0" borderId="6" xfId="9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vertical="top"/>
    </xf>
    <xf numFmtId="22" fontId="6" fillId="0" borderId="0" xfId="86" applyNumberFormat="1" applyFont="1" applyAlignment="1" applyProtection="1">
      <alignment horizontal="left" vertical="center" wrapText="1"/>
      <protection/>
    </xf>
    <xf numFmtId="49" fontId="0" fillId="8" borderId="6" xfId="90" applyNumberFormat="1" applyFont="1" applyFill="1" applyBorder="1" applyAlignment="1" applyProtection="1">
      <alignment horizontal="left" vertical="center" wrapText="1" indent="1"/>
      <protection/>
    </xf>
    <xf numFmtId="0" fontId="6" fillId="8" borderId="6" xfId="89" applyNumberFormat="1" applyFont="1" applyFill="1" applyBorder="1" applyAlignment="1" applyProtection="1">
      <alignment horizontal="left" vertical="center" wrapText="1" indent="1"/>
      <protection/>
    </xf>
    <xf numFmtId="0" fontId="0" fillId="2" borderId="6" xfId="45" applyNumberFormat="1" applyFont="1" applyFill="1" applyBorder="1" applyAlignment="1" applyProtection="1">
      <alignment horizontal="left" vertical="center" wrapText="1" indent="2"/>
      <protection locked="0"/>
    </xf>
    <xf numFmtId="49" fontId="99" fillId="2" borderId="14" xfId="45" applyNumberFormat="1" applyFont="1" applyFill="1" applyBorder="1" applyAlignment="1" applyProtection="1">
      <alignment horizontal="left" vertical="center" wrapText="1"/>
      <protection locked="0"/>
    </xf>
    <xf numFmtId="49" fontId="0" fillId="9" borderId="6" xfId="89" applyNumberFormat="1" applyFont="1" applyFill="1" applyBorder="1" applyAlignment="1" applyProtection="1">
      <alignment horizontal="center" vertical="center" wrapText="1"/>
      <protection locked="0"/>
    </xf>
    <xf numFmtId="49" fontId="32" fillId="0" borderId="6" xfId="52" applyNumberFormat="1" applyFont="1" applyFill="1" applyBorder="1" applyAlignment="1" applyProtection="1">
      <alignment horizontal="center" vertical="center" wrapText="1"/>
      <protection/>
    </xf>
    <xf numFmtId="49" fontId="6" fillId="8" borderId="17" xfId="90" applyNumberFormat="1" applyFont="1" applyFill="1" applyBorder="1" applyAlignment="1" applyProtection="1">
      <alignment horizontal="center" vertical="center" wrapText="1"/>
      <protection/>
    </xf>
    <xf numFmtId="49" fontId="0" fillId="8" borderId="6" xfId="0" applyNumberFormat="1" applyFill="1" applyBorder="1" applyAlignment="1" applyProtection="1">
      <alignment horizontal="left" vertical="center" wrapText="1"/>
      <protection/>
    </xf>
    <xf numFmtId="49" fontId="0" fillId="12" borderId="35" xfId="0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14" fillId="6" borderId="0" xfId="78" applyNumberFormat="1" applyFont="1" applyFill="1" applyBorder="1" applyAlignment="1" applyProtection="1">
      <alignment horizontal="justify" vertical="top" wrapText="1"/>
      <protection/>
    </xf>
    <xf numFmtId="49" fontId="14" fillId="6" borderId="0" xfId="78" applyFont="1" applyFill="1" applyBorder="1" applyAlignment="1">
      <alignment horizontal="left" vertical="top" wrapText="1" indent="1"/>
      <protection/>
    </xf>
    <xf numFmtId="49" fontId="99" fillId="0" borderId="0" xfId="45" applyNumberFormat="1" applyBorder="1" applyAlignment="1" applyProtection="1">
      <alignment vertical="center"/>
      <protection/>
    </xf>
    <xf numFmtId="0" fontId="18" fillId="3" borderId="36" xfId="43" applyNumberFormat="1" applyFont="1" applyFill="1" applyBorder="1" applyAlignment="1" applyProtection="1">
      <alignment horizontal="left" vertical="center" wrapText="1" indent="1"/>
      <protection/>
    </xf>
    <xf numFmtId="0" fontId="18" fillId="3" borderId="37" xfId="43" applyNumberFormat="1" applyFont="1" applyFill="1" applyBorder="1" applyAlignment="1" applyProtection="1">
      <alignment horizontal="left" vertical="center" wrapText="1" indent="1"/>
      <protection/>
    </xf>
    <xf numFmtId="0" fontId="14" fillId="6" borderId="0" xfId="78" applyNumberFormat="1" applyFont="1" applyFill="1" applyBorder="1" applyAlignment="1">
      <alignment horizontal="justify" vertical="center" wrapText="1"/>
      <protection/>
    </xf>
    <xf numFmtId="49" fontId="14" fillId="6" borderId="38" xfId="78" applyFont="1" applyFill="1" applyBorder="1" applyAlignment="1">
      <alignment vertical="center" wrapText="1"/>
      <protection/>
    </xf>
    <xf numFmtId="49" fontId="14" fillId="6" borderId="0" xfId="78" applyFont="1" applyFill="1" applyBorder="1" applyAlignment="1">
      <alignment vertical="center" wrapText="1"/>
      <protection/>
    </xf>
    <xf numFmtId="49" fontId="14" fillId="6" borderId="38" xfId="78" applyFont="1" applyFill="1" applyBorder="1" applyAlignment="1">
      <alignment horizontal="left" vertical="center" wrapText="1"/>
      <protection/>
    </xf>
    <xf numFmtId="49" fontId="14" fillId="6" borderId="0" xfId="78" applyFont="1" applyFill="1" applyBorder="1" applyAlignment="1">
      <alignment horizontal="left" vertical="center" wrapText="1"/>
      <protection/>
    </xf>
    <xf numFmtId="49" fontId="99" fillId="0" borderId="0" xfId="45" applyNumberFormat="1" applyFont="1" applyBorder="1" applyAlignment="1" applyProtection="1">
      <alignment vertical="top"/>
      <protection/>
    </xf>
    <xf numFmtId="49" fontId="0" fillId="0" borderId="0" xfId="0" applyBorder="1" applyAlignment="1">
      <alignment vertical="top"/>
    </xf>
    <xf numFmtId="49" fontId="14" fillId="6" borderId="0" xfId="78" applyFont="1" applyFill="1" applyBorder="1" applyAlignment="1">
      <alignment horizontal="left" wrapText="1"/>
      <protection/>
    </xf>
    <xf numFmtId="0" fontId="18" fillId="0" borderId="0" xfId="37" applyFont="1" applyFill="1" applyBorder="1" applyAlignment="1" applyProtection="1">
      <alignment horizontal="right" vertical="top" wrapText="1" indent="1"/>
      <protection/>
    </xf>
    <xf numFmtId="49" fontId="14" fillId="6" borderId="0" xfId="78" applyFont="1" applyFill="1" applyBorder="1" applyAlignment="1">
      <alignment horizontal="justify" vertical="justify" wrapText="1"/>
      <protection/>
    </xf>
    <xf numFmtId="0" fontId="18" fillId="0" borderId="0" xfId="37" applyFont="1" applyFill="1" applyBorder="1" applyAlignment="1" applyProtection="1">
      <alignment horizontal="left" vertical="top" wrapText="1"/>
      <protection/>
    </xf>
    <xf numFmtId="0" fontId="14" fillId="6" borderId="0" xfId="78" applyNumberFormat="1" applyFont="1" applyFill="1" applyBorder="1" applyAlignment="1">
      <alignment horizontal="justify" vertical="top" wrapText="1"/>
      <protection/>
    </xf>
    <xf numFmtId="0" fontId="18" fillId="0" borderId="0" xfId="37" applyFont="1" applyFill="1" applyBorder="1" applyAlignment="1" applyProtection="1">
      <alignment horizontal="right" vertical="top" wrapText="1"/>
      <protection/>
    </xf>
    <xf numFmtId="0" fontId="18" fillId="0" borderId="13" xfId="92" applyFont="1" applyBorder="1" applyAlignment="1">
      <alignment horizontal="center" vertical="center" wrapText="1"/>
      <protection/>
    </xf>
    <xf numFmtId="0" fontId="18" fillId="0" borderId="14" xfId="92" applyFont="1" applyBorder="1" applyAlignment="1">
      <alignment horizontal="center" vertical="center" wrapText="1"/>
      <protection/>
    </xf>
    <xf numFmtId="0" fontId="8" fillId="0" borderId="0" xfId="89" applyFont="1" applyAlignment="1" applyProtection="1">
      <alignment horizontal="left" vertical="top" wrapText="1"/>
      <protection/>
    </xf>
    <xf numFmtId="14" fontId="6" fillId="8" borderId="6" xfId="90" applyNumberFormat="1" applyFont="1" applyFill="1" applyBorder="1" applyAlignment="1" applyProtection="1">
      <alignment horizontal="left" vertical="center" wrapText="1" indent="1"/>
      <protection/>
    </xf>
    <xf numFmtId="0" fontId="32" fillId="0" borderId="34" xfId="91" applyFont="1" applyFill="1" applyBorder="1" applyAlignment="1" applyProtection="1">
      <alignment horizontal="center" vertical="center" wrapText="1"/>
      <protection/>
    </xf>
    <xf numFmtId="0" fontId="6" fillId="0" borderId="6" xfId="91" applyFont="1" applyFill="1" applyBorder="1" applyAlignment="1" applyProtection="1">
      <alignment horizontal="center" vertical="center" wrapText="1"/>
      <protection/>
    </xf>
    <xf numFmtId="0" fontId="6" fillId="8" borderId="19" xfId="91" applyNumberFormat="1" applyFont="1" applyFill="1" applyBorder="1" applyAlignment="1" applyProtection="1">
      <alignment horizontal="left" vertical="center" wrapText="1" indent="1"/>
      <protection/>
    </xf>
    <xf numFmtId="0" fontId="6" fillId="8" borderId="31" xfId="91" applyNumberFormat="1" applyFont="1" applyFill="1" applyBorder="1" applyAlignment="1" applyProtection="1">
      <alignment horizontal="left" vertical="center" wrapText="1" indent="1"/>
      <protection/>
    </xf>
    <xf numFmtId="14" fontId="32" fillId="0" borderId="19" xfId="90" applyNumberFormat="1" applyFont="1" applyFill="1" applyBorder="1" applyAlignment="1" applyProtection="1">
      <alignment horizontal="center" vertical="center" wrapText="1"/>
      <protection/>
    </xf>
    <xf numFmtId="14" fontId="32" fillId="0" borderId="31" xfId="90" applyNumberFormat="1" applyFont="1" applyFill="1" applyBorder="1" applyAlignment="1" applyProtection="1">
      <alignment horizontal="center" vertical="center" wrapText="1"/>
      <protection/>
    </xf>
    <xf numFmtId="171" fontId="6" fillId="0" borderId="14" xfId="91" applyNumberFormat="1" applyFont="1" applyFill="1" applyBorder="1" applyAlignment="1" applyProtection="1">
      <alignment horizontal="center" vertical="center" wrapText="1"/>
      <protection/>
    </xf>
    <xf numFmtId="171" fontId="6" fillId="0" borderId="13" xfId="91" applyNumberFormat="1" applyFont="1" applyFill="1" applyBorder="1" applyAlignment="1" applyProtection="1">
      <alignment horizontal="center" vertical="center" wrapText="1"/>
      <protection/>
    </xf>
    <xf numFmtId="171" fontId="6" fillId="0" borderId="6" xfId="91" applyNumberFormat="1" applyFont="1" applyFill="1" applyBorder="1" applyAlignment="1" applyProtection="1">
      <alignment horizontal="center" vertical="center" wrapText="1"/>
      <protection/>
    </xf>
    <xf numFmtId="49" fontId="28" fillId="0" borderId="15" xfId="52" applyNumberFormat="1" applyFont="1" applyFill="1" applyBorder="1" applyAlignment="1" applyProtection="1">
      <alignment horizontal="center" vertical="center" wrapText="1"/>
      <protection/>
    </xf>
    <xf numFmtId="0" fontId="18" fillId="0" borderId="13" xfId="51" applyFont="1" applyFill="1" applyBorder="1" applyAlignment="1" applyProtection="1">
      <alignment horizontal="left" vertical="center" wrapText="1" indent="1"/>
      <protection/>
    </xf>
    <xf numFmtId="0" fontId="18" fillId="0" borderId="6" xfId="51" applyFont="1" applyFill="1" applyBorder="1" applyAlignment="1" applyProtection="1">
      <alignment horizontal="left" vertical="center" wrapText="1" indent="1"/>
      <protection/>
    </xf>
    <xf numFmtId="0" fontId="18" fillId="0" borderId="14" xfId="51" applyFont="1" applyFill="1" applyBorder="1" applyAlignment="1" applyProtection="1">
      <alignment horizontal="left" vertical="center" wrapText="1" indent="1"/>
      <protection/>
    </xf>
    <xf numFmtId="0" fontId="6" fillId="0" borderId="0" xfId="91" applyFont="1" applyFill="1" applyBorder="1" applyAlignment="1" applyProtection="1">
      <alignment horizontal="center" vertical="center" wrapText="1"/>
      <protection/>
    </xf>
    <xf numFmtId="49" fontId="6" fillId="0" borderId="0" xfId="90" applyNumberFormat="1" applyFont="1" applyFill="1" applyBorder="1" applyAlignment="1" applyProtection="1">
      <alignment horizontal="center" vertical="center" wrapText="1"/>
      <protection/>
    </xf>
    <xf numFmtId="4" fontId="6" fillId="0" borderId="6" xfId="53" applyFont="1" applyFill="1" applyBorder="1" applyAlignment="1" applyProtection="1">
      <alignment horizontal="center" vertical="center" wrapText="1"/>
      <protection/>
    </xf>
    <xf numFmtId="49" fontId="6" fillId="0" borderId="6" xfId="52" applyNumberFormat="1" applyFont="1" applyFill="1" applyBorder="1" applyAlignment="1" applyProtection="1">
      <alignment horizontal="center" vertical="center" wrapText="1"/>
      <protection/>
    </xf>
    <xf numFmtId="49" fontId="0" fillId="8" borderId="6" xfId="0" applyNumberFormat="1" applyFill="1" applyBorder="1" applyAlignment="1" applyProtection="1">
      <alignment horizontal="left" vertical="center" wrapText="1"/>
      <protection/>
    </xf>
    <xf numFmtId="49" fontId="6" fillId="8" borderId="6" xfId="90" applyNumberFormat="1" applyFont="1" applyFill="1" applyBorder="1" applyAlignment="1" applyProtection="1">
      <alignment horizontal="center" vertical="center" wrapText="1"/>
      <protection/>
    </xf>
    <xf numFmtId="49" fontId="0" fillId="8" borderId="6" xfId="0" applyFill="1" applyBorder="1" applyAlignment="1" applyProtection="1">
      <alignment vertical="top"/>
      <protection/>
    </xf>
    <xf numFmtId="49" fontId="0" fillId="0" borderId="6" xfId="0" applyBorder="1" applyAlignment="1">
      <alignment vertical="top"/>
    </xf>
    <xf numFmtId="0" fontId="0" fillId="8" borderId="6" xfId="0" applyNumberFormat="1" applyFill="1" applyBorder="1" applyAlignment="1" applyProtection="1">
      <alignment horizontal="left" vertical="center" wrapText="1"/>
      <protection/>
    </xf>
    <xf numFmtId="0" fontId="0" fillId="0" borderId="6" xfId="0" applyNumberFormat="1" applyBorder="1" applyAlignment="1">
      <alignment horizontal="center" vertical="center"/>
    </xf>
    <xf numFmtId="0" fontId="6" fillId="8" borderId="6" xfId="52" applyNumberFormat="1" applyFont="1" applyFill="1" applyBorder="1" applyAlignment="1" applyProtection="1">
      <alignment horizontal="left" vertical="center" wrapText="1"/>
      <protection/>
    </xf>
    <xf numFmtId="49" fontId="0" fillId="8" borderId="6" xfId="0" applyFill="1" applyBorder="1" applyAlignment="1" applyProtection="1">
      <alignment horizontal="left" vertical="top"/>
      <protection/>
    </xf>
    <xf numFmtId="0" fontId="6" fillId="8" borderId="19" xfId="90" applyNumberFormat="1" applyFont="1" applyFill="1" applyBorder="1" applyAlignment="1" applyProtection="1">
      <alignment horizontal="left" vertical="center" wrapText="1"/>
      <protection/>
    </xf>
    <xf numFmtId="0" fontId="6" fillId="8" borderId="31" xfId="90" applyNumberFormat="1" applyFont="1" applyFill="1" applyBorder="1" applyAlignment="1" applyProtection="1">
      <alignment horizontal="left" vertical="center" wrapText="1"/>
      <protection/>
    </xf>
    <xf numFmtId="0" fontId="6" fillId="8" borderId="30" xfId="90" applyNumberFormat="1" applyFont="1" applyFill="1" applyBorder="1" applyAlignment="1" applyProtection="1">
      <alignment horizontal="left" vertical="center" wrapText="1"/>
      <protection/>
    </xf>
    <xf numFmtId="0" fontId="6" fillId="8" borderId="6" xfId="9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 quotePrefix="1">
      <alignment horizontal="left" vertical="top" wrapText="1" indent="1"/>
    </xf>
    <xf numFmtId="0" fontId="0" fillId="0" borderId="0" xfId="0" applyNumberFormat="1" applyAlignment="1">
      <alignment horizontal="left" vertical="top" wrapText="1" indent="1"/>
    </xf>
    <xf numFmtId="0" fontId="9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6" xfId="84" applyFont="1" applyFill="1" applyBorder="1" applyAlignment="1" applyProtection="1">
      <alignment horizontal="center" vertical="center" wrapText="1"/>
      <protection/>
    </xf>
    <xf numFmtId="49" fontId="28" fillId="6" borderId="16" xfId="52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Border="1" applyAlignment="1">
      <alignment horizontal="center" vertical="center" wrapText="1"/>
    </xf>
    <xf numFmtId="49" fontId="6" fillId="8" borderId="19" xfId="52" applyNumberFormat="1" applyFont="1" applyFill="1" applyBorder="1" applyAlignment="1" applyProtection="1">
      <alignment horizontal="left" vertical="center" wrapText="1"/>
      <protection/>
    </xf>
    <xf numFmtId="49" fontId="6" fillId="8" borderId="31" xfId="52" applyNumberFormat="1" applyFont="1" applyFill="1" applyBorder="1" applyAlignment="1" applyProtection="1">
      <alignment horizontal="left" vertical="center" wrapText="1"/>
      <protection/>
    </xf>
    <xf numFmtId="49" fontId="6" fillId="8" borderId="30" xfId="52" applyNumberFormat="1" applyFont="1" applyFill="1" applyBorder="1" applyAlignment="1" applyProtection="1">
      <alignment horizontal="left" vertical="center" wrapText="1"/>
      <protection/>
    </xf>
    <xf numFmtId="0" fontId="91" fillId="0" borderId="0" xfId="0" applyNumberFormat="1" applyFont="1" applyFill="1" applyBorder="1" applyAlignment="1">
      <alignment horizontal="right" vertical="center"/>
    </xf>
    <xf numFmtId="0" fontId="52" fillId="0" borderId="34" xfId="51" applyFont="1" applyFill="1" applyBorder="1" applyAlignment="1" applyProtection="1">
      <alignment horizontal="left" vertical="center" wrapText="1" indent="1"/>
      <protection/>
    </xf>
    <xf numFmtId="0" fontId="52" fillId="0" borderId="31" xfId="51" applyFont="1" applyFill="1" applyBorder="1" applyAlignment="1" applyProtection="1">
      <alignment horizontal="left" vertical="center" wrapText="1" indent="1"/>
      <protection/>
    </xf>
    <xf numFmtId="0" fontId="52" fillId="0" borderId="27" xfId="51" applyFont="1" applyFill="1" applyBorder="1" applyAlignment="1" applyProtection="1">
      <alignment horizontal="left" vertical="center" wrapText="1" indent="1"/>
      <protection/>
    </xf>
    <xf numFmtId="0" fontId="52" fillId="0" borderId="0" xfId="84" applyFont="1" applyFill="1" applyBorder="1" applyAlignment="1" applyProtection="1">
      <alignment horizontal="right" vertical="center" wrapText="1"/>
      <protection/>
    </xf>
    <xf numFmtId="0" fontId="52" fillId="0" borderId="16" xfId="84" applyFont="1" applyFill="1" applyBorder="1" applyAlignment="1" applyProtection="1">
      <alignment horizontal="right" vertical="center" wrapText="1"/>
      <protection/>
    </xf>
    <xf numFmtId="0" fontId="6" fillId="0" borderId="6" xfId="84" applyFont="1" applyFill="1" applyBorder="1" applyAlignment="1" applyProtection="1">
      <alignment horizontal="right" vertical="center" wrapText="1"/>
      <protection/>
    </xf>
    <xf numFmtId="0" fontId="6" fillId="0" borderId="0" xfId="91" applyFont="1" applyFill="1" applyAlignment="1" applyProtection="1">
      <alignment horizontal="left" vertical="top" wrapText="1"/>
      <protection/>
    </xf>
    <xf numFmtId="0" fontId="18" fillId="0" borderId="13" xfId="92" applyFont="1" applyFill="1" applyBorder="1" applyAlignment="1">
      <alignment horizontal="left" vertical="center" wrapText="1" indent="1"/>
      <protection/>
    </xf>
    <xf numFmtId="0" fontId="18" fillId="0" borderId="6" xfId="92" applyFont="1" applyFill="1" applyBorder="1" applyAlignment="1">
      <alignment horizontal="left" vertical="center" wrapText="1" indent="1"/>
      <protection/>
    </xf>
    <xf numFmtId="0" fontId="18" fillId="0" borderId="14" xfId="92" applyFont="1" applyFill="1" applyBorder="1" applyAlignment="1">
      <alignment horizontal="left" vertical="center" wrapText="1" indent="1"/>
      <protection/>
    </xf>
    <xf numFmtId="0" fontId="0" fillId="0" borderId="6" xfId="0" applyNumberFormat="1" applyFill="1" applyBorder="1" applyAlignment="1">
      <alignment horizontal="center" vertical="center"/>
    </xf>
    <xf numFmtId="0" fontId="102" fillId="0" borderId="0" xfId="0" applyNumberFormat="1" applyFont="1" applyFill="1" applyBorder="1" applyAlignment="1">
      <alignment horizontal="center" vertical="center"/>
    </xf>
    <xf numFmtId="0" fontId="6" fillId="0" borderId="6" xfId="91" applyNumberFormat="1" applyFont="1" applyFill="1" applyBorder="1" applyAlignment="1" applyProtection="1">
      <alignment horizontal="left" vertical="top" wrapText="1"/>
      <protection/>
    </xf>
    <xf numFmtId="0" fontId="6" fillId="0" borderId="19" xfId="91" applyNumberFormat="1" applyFont="1" applyFill="1" applyBorder="1" applyAlignment="1" applyProtection="1">
      <alignment horizontal="left" vertical="top" wrapText="1"/>
      <protection/>
    </xf>
    <xf numFmtId="0" fontId="6" fillId="0" borderId="31" xfId="91" applyNumberFormat="1" applyFont="1" applyFill="1" applyBorder="1" applyAlignment="1" applyProtection="1">
      <alignment horizontal="left" vertical="top" wrapText="1"/>
      <protection/>
    </xf>
    <xf numFmtId="0" fontId="6" fillId="0" borderId="30" xfId="91" applyNumberFormat="1" applyFont="1" applyFill="1" applyBorder="1" applyAlignment="1" applyProtection="1">
      <alignment horizontal="left" vertical="top" wrapText="1"/>
      <protection/>
    </xf>
    <xf numFmtId="0" fontId="6" fillId="8" borderId="6" xfId="90" applyNumberFormat="1" applyFont="1" applyFill="1" applyBorder="1" applyAlignment="1" applyProtection="1">
      <alignment horizontal="left" vertical="center" wrapText="1" indent="1"/>
      <protection/>
    </xf>
    <xf numFmtId="0" fontId="32" fillId="0" borderId="16" xfId="91" applyFont="1" applyFill="1" applyBorder="1" applyAlignment="1" applyProtection="1">
      <alignment horizontal="center" vertical="center" wrapText="1"/>
      <protection/>
    </xf>
    <xf numFmtId="0" fontId="0" fillId="12" borderId="14" xfId="84" applyFont="1" applyFill="1" applyBorder="1" applyAlignment="1" applyProtection="1">
      <alignment horizontal="center" vertical="center" wrapText="1"/>
      <protection/>
    </xf>
    <xf numFmtId="0" fontId="0" fillId="12" borderId="13" xfId="84" applyFont="1" applyFill="1" applyBorder="1" applyAlignment="1" applyProtection="1">
      <alignment horizontal="center" vertical="center" wrapText="1"/>
      <protection/>
    </xf>
    <xf numFmtId="49" fontId="37" fillId="13" borderId="19" xfId="0" applyFont="1" applyFill="1" applyBorder="1" applyAlignment="1" applyProtection="1">
      <alignment horizontal="center" vertical="center" textRotation="90" wrapText="1"/>
      <protection/>
    </xf>
    <xf numFmtId="49" fontId="37" fillId="13" borderId="31" xfId="0" applyFont="1" applyFill="1" applyBorder="1" applyAlignment="1" applyProtection="1">
      <alignment horizontal="center" vertical="center" textRotation="90" wrapText="1"/>
      <protection/>
    </xf>
    <xf numFmtId="49" fontId="37" fillId="13" borderId="30" xfId="0" applyFont="1" applyFill="1" applyBorder="1" applyAlignment="1" applyProtection="1">
      <alignment horizontal="center" vertical="center" textRotation="90" wrapText="1"/>
      <protection/>
    </xf>
    <xf numFmtId="0" fontId="6" fillId="6" borderId="6" xfId="91" applyFont="1" applyFill="1" applyBorder="1" applyAlignment="1" applyProtection="1">
      <alignment horizontal="center" vertical="center" wrapText="1"/>
      <protection/>
    </xf>
    <xf numFmtId="0" fontId="0" fillId="6" borderId="14" xfId="66" applyNumberFormat="1" applyFont="1" applyFill="1" applyBorder="1" applyAlignment="1" applyProtection="1">
      <alignment horizontal="center" vertical="center" wrapText="1"/>
      <protection/>
    </xf>
    <xf numFmtId="0" fontId="0" fillId="6" borderId="15" xfId="66" applyNumberFormat="1" applyFont="1" applyFill="1" applyBorder="1" applyAlignment="1" applyProtection="1">
      <alignment horizontal="center" vertical="center" wrapText="1"/>
      <protection/>
    </xf>
    <xf numFmtId="0" fontId="0" fillId="6" borderId="13" xfId="66" applyNumberFormat="1" applyFont="1" applyFill="1" applyBorder="1" applyAlignment="1" applyProtection="1">
      <alignment horizontal="center" vertical="center" wrapText="1"/>
      <protection/>
    </xf>
    <xf numFmtId="0" fontId="6" fillId="12" borderId="14" xfId="82" applyFont="1" applyFill="1" applyBorder="1" applyAlignment="1" applyProtection="1">
      <alignment horizontal="center" vertical="center" wrapText="1"/>
      <protection/>
    </xf>
    <xf numFmtId="0" fontId="6" fillId="12" borderId="13" xfId="82" applyFont="1" applyFill="1" applyBorder="1" applyAlignment="1" applyProtection="1">
      <alignment horizontal="center" vertical="center" wrapText="1"/>
      <protection/>
    </xf>
    <xf numFmtId="0" fontId="6" fillId="12" borderId="19" xfId="82" applyFont="1" applyFill="1" applyBorder="1" applyAlignment="1" applyProtection="1">
      <alignment horizontal="center" vertical="center" wrapText="1"/>
      <protection/>
    </xf>
    <xf numFmtId="0" fontId="6" fillId="12" borderId="30" xfId="82" applyFont="1" applyFill="1" applyBorder="1" applyAlignment="1" applyProtection="1">
      <alignment horizontal="center" vertical="center" wrapText="1"/>
      <protection/>
    </xf>
    <xf numFmtId="0" fontId="6" fillId="12" borderId="14" xfId="84" applyFont="1" applyFill="1" applyBorder="1" applyAlignment="1" applyProtection="1">
      <alignment horizontal="center" vertical="center" wrapText="1"/>
      <protection/>
    </xf>
    <xf numFmtId="0" fontId="6" fillId="12" borderId="15" xfId="84" applyFont="1" applyFill="1" applyBorder="1" applyAlignment="1" applyProtection="1">
      <alignment horizontal="center" vertical="center" wrapText="1"/>
      <protection/>
    </xf>
    <xf numFmtId="0" fontId="6" fillId="12" borderId="13" xfId="84" applyFont="1" applyFill="1" applyBorder="1" applyAlignment="1" applyProtection="1">
      <alignment horizontal="center" vertical="center" wrapText="1"/>
      <protection/>
    </xf>
    <xf numFmtId="0" fontId="6" fillId="6" borderId="19" xfId="91" applyFont="1" applyFill="1" applyBorder="1" applyAlignment="1" applyProtection="1">
      <alignment horizontal="center" vertical="center" wrapText="1"/>
      <protection/>
    </xf>
    <xf numFmtId="0" fontId="6" fillId="6" borderId="31" xfId="91" applyFont="1" applyFill="1" applyBorder="1" applyAlignment="1" applyProtection="1">
      <alignment horizontal="center" vertical="center" wrapText="1"/>
      <protection/>
    </xf>
    <xf numFmtId="0" fontId="6" fillId="6" borderId="30" xfId="91" applyFont="1" applyFill="1" applyBorder="1" applyAlignment="1" applyProtection="1">
      <alignment horizontal="center" vertical="center" wrapText="1"/>
      <protection/>
    </xf>
    <xf numFmtId="49" fontId="0" fillId="9" borderId="6" xfId="90" applyNumberFormat="1" applyFont="1" applyFill="1" applyBorder="1" applyAlignment="1" applyProtection="1">
      <alignment horizontal="center" vertical="center" wrapText="1"/>
      <protection locked="0"/>
    </xf>
    <xf numFmtId="49" fontId="6" fillId="11" borderId="6" xfId="90" applyNumberFormat="1" applyFont="1" applyFill="1" applyBorder="1" applyAlignment="1" applyProtection="1">
      <alignment horizontal="center" vertical="center" wrapText="1"/>
      <protection/>
    </xf>
    <xf numFmtId="0" fontId="18" fillId="0" borderId="15" xfId="92" applyFont="1" applyBorder="1" applyAlignment="1">
      <alignment horizontal="left" vertical="center" wrapText="1" indent="1"/>
      <protection/>
    </xf>
    <xf numFmtId="0" fontId="6" fillId="0" borderId="0" xfId="84" applyFont="1" applyFill="1" applyBorder="1" applyAlignment="1" applyProtection="1">
      <alignment horizontal="right" vertical="center" wrapText="1"/>
      <protection/>
    </xf>
    <xf numFmtId="0" fontId="28" fillId="6" borderId="22" xfId="52" applyNumberFormat="1" applyFont="1" applyFill="1" applyBorder="1" applyAlignment="1" applyProtection="1">
      <alignment horizontal="center" vertical="center" wrapText="1"/>
      <protection/>
    </xf>
    <xf numFmtId="0" fontId="102" fillId="0" borderId="0" xfId="91" applyFont="1" applyFill="1" applyBorder="1" applyAlignment="1" applyProtection="1">
      <alignment horizontal="center" vertical="center" wrapText="1"/>
      <protection/>
    </xf>
    <xf numFmtId="4" fontId="6" fillId="8" borderId="6" xfId="45" applyNumberFormat="1" applyFont="1" applyFill="1" applyBorder="1" applyAlignment="1" applyProtection="1">
      <alignment horizontal="left" vertical="center" wrapText="1"/>
      <protection/>
    </xf>
    <xf numFmtId="0" fontId="6" fillId="9" borderId="6" xfId="91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91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9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9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91" applyFont="1" applyFill="1" applyBorder="1" applyAlignment="1" applyProtection="1">
      <alignment horizontal="center" vertical="center" wrapText="1"/>
      <protection/>
    </xf>
    <xf numFmtId="49" fontId="0" fillId="9" borderId="6" xfId="90" applyNumberFormat="1" applyFont="1" applyFill="1" applyBorder="1" applyAlignment="1" applyProtection="1">
      <alignment horizontal="center" vertical="center" wrapText="1"/>
      <protection locked="0"/>
    </xf>
    <xf numFmtId="49" fontId="6" fillId="11" borderId="6" xfId="90" applyNumberFormat="1" applyFont="1" applyFill="1" applyBorder="1" applyAlignment="1" applyProtection="1">
      <alignment horizontal="left" vertical="center" wrapText="1" indent="1"/>
      <protection/>
    </xf>
    <xf numFmtId="49" fontId="99" fillId="9" borderId="14" xfId="45" applyNumberFormat="1" applyFont="1" applyFill="1" applyBorder="1" applyAlignment="1" applyProtection="1">
      <alignment horizontal="left" vertical="center" wrapText="1" indent="1"/>
      <protection locked="0"/>
    </xf>
    <xf numFmtId="49" fontId="99" fillId="9" borderId="15" xfId="45" applyNumberFormat="1" applyFont="1" applyFill="1" applyBorder="1" applyAlignment="1" applyProtection="1">
      <alignment horizontal="left" vertical="center" wrapText="1" indent="1"/>
      <protection locked="0"/>
    </xf>
    <xf numFmtId="49" fontId="99" fillId="9" borderId="13" xfId="45" applyNumberFormat="1" applyFont="1" applyFill="1" applyBorder="1" applyAlignment="1" applyProtection="1">
      <alignment horizontal="left" vertical="center" wrapText="1" indent="1"/>
      <protection locked="0"/>
    </xf>
    <xf numFmtId="0" fontId="28" fillId="6" borderId="15" xfId="52" applyNumberFormat="1" applyFont="1" applyFill="1" applyBorder="1" applyAlignment="1" applyProtection="1">
      <alignment horizontal="center" vertical="center" wrapText="1"/>
      <protection/>
    </xf>
    <xf numFmtId="0" fontId="6" fillId="8" borderId="6" xfId="90" applyNumberFormat="1" applyFont="1" applyFill="1" applyBorder="1" applyAlignment="1" applyProtection="1">
      <alignment horizontal="left" vertical="center" wrapText="1"/>
      <protection/>
    </xf>
    <xf numFmtId="49" fontId="37" fillId="13" borderId="6" xfId="0" applyFont="1" applyFill="1" applyBorder="1" applyAlignment="1" applyProtection="1">
      <alignment horizontal="center" vertical="center" textRotation="90" wrapText="1"/>
      <protection/>
    </xf>
    <xf numFmtId="0" fontId="42" fillId="0" borderId="0" xfId="84" applyFont="1" applyFill="1" applyBorder="1" applyAlignment="1" applyProtection="1">
      <alignment horizontal="center" vertical="center" wrapText="1"/>
      <protection/>
    </xf>
    <xf numFmtId="0" fontId="6" fillId="8" borderId="14" xfId="90" applyNumberFormat="1" applyFont="1" applyFill="1" applyBorder="1" applyAlignment="1" applyProtection="1">
      <alignment horizontal="left" vertical="center" wrapText="1" indent="1"/>
      <protection/>
    </xf>
    <xf numFmtId="0" fontId="6" fillId="8" borderId="15" xfId="90" applyNumberFormat="1" applyFont="1" applyFill="1" applyBorder="1" applyAlignment="1" applyProtection="1">
      <alignment horizontal="left" vertical="center" wrapText="1" indent="1"/>
      <protection/>
    </xf>
    <xf numFmtId="0" fontId="6" fillId="8" borderId="13" xfId="90" applyNumberFormat="1" applyFont="1" applyFill="1" applyBorder="1" applyAlignment="1" applyProtection="1">
      <alignment horizontal="left" vertical="center" wrapText="1" indent="1"/>
      <protection/>
    </xf>
    <xf numFmtId="0" fontId="6" fillId="0" borderId="22" xfId="90" applyNumberFormat="1" applyFont="1" applyFill="1" applyBorder="1" applyAlignment="1" applyProtection="1">
      <alignment horizontal="center" vertical="center" wrapText="1"/>
      <protection/>
    </xf>
    <xf numFmtId="0" fontId="42" fillId="0" borderId="16" xfId="84" applyFont="1" applyFill="1" applyBorder="1" applyAlignment="1" applyProtection="1">
      <alignment horizontal="center" vertical="center" wrapText="1"/>
      <protection/>
    </xf>
    <xf numFmtId="0" fontId="6" fillId="0" borderId="0" xfId="90" applyNumberFormat="1" applyFont="1" applyFill="1" applyBorder="1" applyAlignment="1" applyProtection="1">
      <alignment horizontal="center" vertical="center" wrapText="1"/>
      <protection/>
    </xf>
    <xf numFmtId="0" fontId="11" fillId="0" borderId="0" xfId="91" applyFont="1" applyFill="1" applyAlignment="1" applyProtection="1">
      <alignment horizontal="center" vertical="center" wrapText="1"/>
      <protection/>
    </xf>
    <xf numFmtId="0" fontId="32" fillId="6" borderId="0" xfId="91" applyFont="1" applyFill="1" applyBorder="1" applyAlignment="1" applyProtection="1">
      <alignment horizontal="center" vertical="center" wrapText="1"/>
      <protection/>
    </xf>
    <xf numFmtId="0" fontId="6" fillId="12" borderId="6" xfId="84" applyFont="1" applyFill="1" applyBorder="1" applyAlignment="1" applyProtection="1">
      <alignment horizontal="center" vertical="center" wrapText="1"/>
      <protection/>
    </xf>
    <xf numFmtId="0" fontId="6" fillId="12" borderId="6" xfId="82" applyFont="1" applyFill="1" applyBorder="1" applyAlignment="1" applyProtection="1">
      <alignment horizontal="center" vertical="center" wrapText="1"/>
      <protection/>
    </xf>
    <xf numFmtId="0" fontId="0" fillId="12" borderId="6" xfId="84" applyFont="1" applyFill="1" applyBorder="1" applyAlignment="1" applyProtection="1">
      <alignment horizontal="center" vertical="center" wrapText="1"/>
      <protection/>
    </xf>
    <xf numFmtId="0" fontId="6" fillId="0" borderId="23" xfId="91" applyNumberFormat="1" applyFont="1" applyFill="1" applyBorder="1" applyAlignment="1" applyProtection="1">
      <alignment horizontal="left" vertical="center" wrapText="1"/>
      <protection/>
    </xf>
    <xf numFmtId="0" fontId="6" fillId="0" borderId="34" xfId="91" applyNumberFormat="1" applyFont="1" applyFill="1" applyBorder="1" applyAlignment="1" applyProtection="1">
      <alignment horizontal="left" vertical="center" wrapText="1"/>
      <protection/>
    </xf>
    <xf numFmtId="0" fontId="6" fillId="0" borderId="29" xfId="91" applyNumberFormat="1" applyFont="1" applyFill="1" applyBorder="1" applyAlignment="1" applyProtection="1">
      <alignment horizontal="left" vertical="center" wrapText="1"/>
      <protection/>
    </xf>
    <xf numFmtId="49" fontId="6" fillId="6" borderId="6" xfId="91" applyNumberFormat="1" applyFont="1" applyFill="1" applyBorder="1" applyAlignment="1" applyProtection="1">
      <alignment horizontal="center" vertical="center" wrapText="1"/>
      <protection/>
    </xf>
    <xf numFmtId="0" fontId="6" fillId="0" borderId="19" xfId="91" applyNumberFormat="1" applyFont="1" applyFill="1" applyBorder="1" applyAlignment="1" applyProtection="1">
      <alignment horizontal="left" vertical="center" wrapText="1"/>
      <protection/>
    </xf>
    <xf numFmtId="0" fontId="6" fillId="0" borderId="31" xfId="91" applyNumberFormat="1" applyFont="1" applyFill="1" applyBorder="1" applyAlignment="1" applyProtection="1">
      <alignment horizontal="left" vertical="center" wrapText="1"/>
      <protection/>
    </xf>
    <xf numFmtId="0" fontId="6" fillId="0" borderId="30" xfId="91" applyNumberFormat="1" applyFont="1" applyFill="1" applyBorder="1" applyAlignment="1" applyProtection="1">
      <alignment horizontal="left" vertical="center" wrapText="1"/>
      <protection/>
    </xf>
    <xf numFmtId="0" fontId="32" fillId="0" borderId="6" xfId="91" applyFont="1" applyFill="1" applyBorder="1" applyAlignment="1" applyProtection="1">
      <alignment horizontal="center" vertical="center" wrapText="1"/>
      <protection/>
    </xf>
    <xf numFmtId="0" fontId="0" fillId="6" borderId="6" xfId="66" applyNumberFormat="1" applyFont="1" applyFill="1" applyBorder="1" applyAlignment="1" applyProtection="1">
      <alignment horizontal="center" vertical="center" wrapText="1"/>
      <protection/>
    </xf>
    <xf numFmtId="0" fontId="28" fillId="6" borderId="0" xfId="52" applyNumberFormat="1" applyFont="1" applyFill="1" applyBorder="1" applyAlignment="1" applyProtection="1">
      <alignment horizontal="center" vertical="center" wrapText="1"/>
      <protection/>
    </xf>
    <xf numFmtId="0" fontId="6" fillId="8" borderId="6" xfId="84" applyNumberFormat="1" applyFont="1" applyFill="1" applyBorder="1" applyAlignment="1" applyProtection="1">
      <alignment horizontal="left" vertical="center" wrapText="1"/>
      <protection/>
    </xf>
    <xf numFmtId="0" fontId="6" fillId="8" borderId="6" xfId="91" applyNumberFormat="1" applyFont="1" applyFill="1" applyBorder="1" applyAlignment="1" applyProtection="1">
      <alignment horizontal="left" vertical="center" wrapText="1"/>
      <protection/>
    </xf>
    <xf numFmtId="0" fontId="6" fillId="6" borderId="6" xfId="91" applyNumberFormat="1" applyFont="1" applyFill="1" applyBorder="1" applyAlignment="1" applyProtection="1">
      <alignment horizontal="left" vertical="center" wrapText="1"/>
      <protection/>
    </xf>
    <xf numFmtId="49" fontId="6" fillId="2" borderId="6" xfId="91" applyNumberFormat="1" applyFont="1" applyFill="1" applyBorder="1" applyAlignment="1" applyProtection="1">
      <alignment horizontal="left" vertical="center" wrapText="1" indent="4"/>
      <protection locked="0"/>
    </xf>
    <xf numFmtId="0" fontId="6" fillId="6" borderId="6" xfId="91" applyFont="1" applyFill="1" applyBorder="1" applyAlignment="1" applyProtection="1">
      <alignment horizontal="center" vertical="center"/>
      <protection/>
    </xf>
    <xf numFmtId="0" fontId="0" fillId="0" borderId="6" xfId="91" applyFont="1" applyFill="1" applyBorder="1" applyAlignment="1" applyProtection="1">
      <alignment horizontal="left" vertical="center" wrapText="1"/>
      <protection/>
    </xf>
    <xf numFmtId="0" fontId="0" fillId="0" borderId="6" xfId="91" applyFont="1" applyFill="1" applyBorder="1" applyAlignment="1" applyProtection="1">
      <alignment horizontal="left" vertical="center" wrapText="1"/>
      <protection/>
    </xf>
    <xf numFmtId="0" fontId="0" fillId="0" borderId="6" xfId="91" applyFont="1" applyFill="1" applyBorder="1" applyAlignment="1" applyProtection="1">
      <alignment horizontal="left" vertical="center" wrapText="1" indent="1"/>
      <protection/>
    </xf>
    <xf numFmtId="0" fontId="18" fillId="0" borderId="15" xfId="51" applyFont="1" applyFill="1" applyBorder="1" applyAlignment="1" applyProtection="1">
      <alignment horizontal="left" vertical="center" wrapText="1" indent="1"/>
      <protection/>
    </xf>
    <xf numFmtId="49" fontId="6" fillId="0" borderId="0" xfId="76" applyBorder="1" applyAlignment="1" applyProtection="1">
      <alignment horizontal="left" vertical="top" wrapText="1"/>
      <protection/>
    </xf>
    <xf numFmtId="0" fontId="6" fillId="6" borderId="6" xfId="85" applyNumberFormat="1" applyFont="1" applyFill="1" applyBorder="1" applyAlignment="1" applyProtection="1">
      <alignment horizontal="center" vertical="center" wrapText="1"/>
      <protection/>
    </xf>
    <xf numFmtId="49" fontId="6" fillId="0" borderId="0" xfId="76" applyFont="1" applyAlignment="1">
      <alignment horizontal="left" vertical="top" wrapText="1"/>
      <protection/>
    </xf>
    <xf numFmtId="49" fontId="0" fillId="12" borderId="15" xfId="0" applyFont="1" applyFill="1" applyBorder="1" applyAlignment="1">
      <alignment horizontal="left" vertical="center" indent="1"/>
    </xf>
    <xf numFmtId="4" fontId="6" fillId="8" borderId="14" xfId="45" applyNumberFormat="1" applyFont="1" applyFill="1" applyBorder="1" applyAlignment="1" applyProtection="1">
      <alignment horizontal="left" vertical="center" wrapText="1"/>
      <protection/>
    </xf>
    <xf numFmtId="4" fontId="6" fillId="8" borderId="15" xfId="45" applyNumberFormat="1" applyFont="1" applyFill="1" applyBorder="1" applyAlignment="1" applyProtection="1">
      <alignment horizontal="left" vertical="center" wrapText="1"/>
      <protection/>
    </xf>
    <xf numFmtId="4" fontId="6" fillId="8" borderId="13" xfId="45" applyNumberFormat="1" applyFont="1" applyFill="1" applyBorder="1" applyAlignment="1" applyProtection="1">
      <alignment horizontal="left" vertical="center" wrapText="1"/>
      <protection/>
    </xf>
    <xf numFmtId="0" fontId="6" fillId="8" borderId="14" xfId="90" applyNumberFormat="1" applyFont="1" applyFill="1" applyBorder="1" applyAlignment="1" applyProtection="1">
      <alignment horizontal="left" vertical="center" wrapText="1"/>
      <protection/>
    </xf>
    <xf numFmtId="0" fontId="6" fillId="8" borderId="15" xfId="90" applyNumberFormat="1" applyFont="1" applyFill="1" applyBorder="1" applyAlignment="1" applyProtection="1">
      <alignment horizontal="left" vertical="center" wrapText="1"/>
      <protection/>
    </xf>
    <xf numFmtId="0" fontId="6" fillId="8" borderId="13" xfId="90" applyNumberFormat="1" applyFont="1" applyFill="1" applyBorder="1" applyAlignment="1" applyProtection="1">
      <alignment horizontal="left" vertical="center" wrapText="1"/>
      <protection/>
    </xf>
    <xf numFmtId="0" fontId="6" fillId="0" borderId="14" xfId="91" applyNumberFormat="1" applyFont="1" applyFill="1" applyBorder="1" applyAlignment="1" applyProtection="1">
      <alignment horizontal="left" vertical="center" wrapText="1"/>
      <protection/>
    </xf>
    <xf numFmtId="0" fontId="6" fillId="0" borderId="15" xfId="91" applyNumberFormat="1" applyFont="1" applyFill="1" applyBorder="1" applyAlignment="1" applyProtection="1">
      <alignment horizontal="left" vertical="center" wrapText="1"/>
      <protection/>
    </xf>
    <xf numFmtId="0" fontId="6" fillId="0" borderId="13" xfId="91" applyNumberFormat="1" applyFont="1" applyFill="1" applyBorder="1" applyAlignment="1" applyProtection="1">
      <alignment horizontal="left" vertical="center" wrapText="1"/>
      <protection/>
    </xf>
    <xf numFmtId="0" fontId="6" fillId="0" borderId="6" xfId="91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49" fontId="6" fillId="2" borderId="6" xfId="52" applyNumberFormat="1" applyFont="1" applyFill="1" applyBorder="1" applyAlignment="1" applyProtection="1">
      <alignment horizontal="left" vertical="center" wrapText="1"/>
      <protection locked="0"/>
    </xf>
    <xf numFmtId="49" fontId="0" fillId="2" borderId="6" xfId="0" applyFill="1" applyBorder="1" applyAlignment="1" applyProtection="1">
      <alignment horizontal="left" vertical="top"/>
      <protection locked="0"/>
    </xf>
    <xf numFmtId="0" fontId="0" fillId="6" borderId="6" xfId="58" applyNumberFormat="1" applyFont="1" applyFill="1" applyBorder="1" applyAlignment="1" applyProtection="1">
      <alignment horizontal="center" vertical="center" wrapText="1"/>
      <protection/>
    </xf>
    <xf numFmtId="0" fontId="0" fillId="9" borderId="6" xfId="0" applyNumberFormat="1" applyFill="1" applyBorder="1" applyAlignment="1" applyProtection="1">
      <alignment horizontal="left" vertical="center" wrapText="1"/>
      <protection locked="0"/>
    </xf>
    <xf numFmtId="49" fontId="0" fillId="9" borderId="6" xfId="0" applyNumberFormat="1" applyFill="1" applyBorder="1" applyAlignment="1" applyProtection="1">
      <alignment horizontal="left" vertical="center" wrapText="1"/>
      <protection locked="0"/>
    </xf>
    <xf numFmtId="0" fontId="6" fillId="9" borderId="6" xfId="52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 applyAlignment="1">
      <alignment horizontal="left" vertical="top"/>
    </xf>
    <xf numFmtId="0" fontId="6" fillId="0" borderId="6" xfId="90" applyNumberFormat="1" applyFont="1" applyFill="1" applyBorder="1" applyAlignment="1" applyProtection="1">
      <alignment horizontal="left" vertical="center" wrapText="1"/>
      <protection/>
    </xf>
    <xf numFmtId="0" fontId="6" fillId="11" borderId="6" xfId="90" applyNumberFormat="1" applyFont="1" applyFill="1" applyBorder="1" applyAlignment="1" applyProtection="1">
      <alignment horizontal="center" vertical="center" wrapText="1"/>
      <protection/>
    </xf>
    <xf numFmtId="0" fontId="6" fillId="0" borderId="6" xfId="90" applyNumberFormat="1" applyFont="1" applyFill="1" applyBorder="1" applyAlignment="1" applyProtection="1">
      <alignment horizontal="center" vertical="center" wrapText="1"/>
      <protection/>
    </xf>
    <xf numFmtId="0" fontId="6" fillId="6" borderId="0" xfId="91" applyFont="1" applyFill="1" applyBorder="1" applyAlignment="1" applyProtection="1">
      <alignment horizontal="center" vertical="center" wrapText="1"/>
      <protection/>
    </xf>
    <xf numFmtId="0" fontId="28" fillId="6" borderId="16" xfId="52" applyNumberFormat="1" applyFont="1" applyFill="1" applyBorder="1" applyAlignment="1" applyProtection="1">
      <alignment horizontal="center" vertical="center" wrapText="1"/>
      <protection/>
    </xf>
    <xf numFmtId="0" fontId="6" fillId="11" borderId="6" xfId="90" applyNumberFormat="1" applyFont="1" applyFill="1" applyBorder="1" applyAlignment="1" applyProtection="1">
      <alignment horizontal="left" vertical="center" wrapText="1"/>
      <protection/>
    </xf>
    <xf numFmtId="49" fontId="0" fillId="11" borderId="6" xfId="0" applyFill="1" applyBorder="1" applyAlignment="1" applyProtection="1">
      <alignment horizontal="left" vertical="top"/>
      <protection/>
    </xf>
    <xf numFmtId="0" fontId="6" fillId="0" borderId="6" xfId="52" applyNumberFormat="1" applyFont="1" applyFill="1" applyBorder="1" applyAlignment="1" applyProtection="1">
      <alignment horizontal="left" vertical="center" wrapText="1"/>
      <protection/>
    </xf>
    <xf numFmtId="49" fontId="6" fillId="6" borderId="19" xfId="91" applyNumberFormat="1" applyFont="1" applyFill="1" applyBorder="1" applyAlignment="1" applyProtection="1">
      <alignment horizontal="center" vertical="center" wrapText="1"/>
      <protection/>
    </xf>
    <xf numFmtId="49" fontId="6" fillId="6" borderId="30" xfId="91" applyNumberFormat="1" applyFont="1" applyFill="1" applyBorder="1" applyAlignment="1" applyProtection="1">
      <alignment horizontal="center" vertical="center" wrapText="1"/>
      <protection/>
    </xf>
    <xf numFmtId="0" fontId="6" fillId="8" borderId="14" xfId="91" applyNumberFormat="1" applyFont="1" applyFill="1" applyBorder="1" applyAlignment="1" applyProtection="1">
      <alignment horizontal="left" vertical="center" wrapText="1"/>
      <protection/>
    </xf>
    <xf numFmtId="0" fontId="6" fillId="8" borderId="15" xfId="91" applyNumberFormat="1" applyFont="1" applyFill="1" applyBorder="1" applyAlignment="1" applyProtection="1">
      <alignment horizontal="left" vertical="center" wrapText="1"/>
      <protection/>
    </xf>
    <xf numFmtId="0" fontId="6" fillId="8" borderId="13" xfId="91" applyNumberFormat="1" applyFont="1" applyFill="1" applyBorder="1" applyAlignment="1" applyProtection="1">
      <alignment horizontal="left" vertical="center" wrapText="1"/>
      <protection/>
    </xf>
    <xf numFmtId="0" fontId="6" fillId="8" borderId="14" xfId="84" applyNumberFormat="1" applyFont="1" applyFill="1" applyBorder="1" applyAlignment="1" applyProtection="1">
      <alignment horizontal="left" vertical="center" wrapText="1"/>
      <protection/>
    </xf>
    <xf numFmtId="0" fontId="6" fillId="8" borderId="15" xfId="84" applyNumberFormat="1" applyFont="1" applyFill="1" applyBorder="1" applyAlignment="1" applyProtection="1">
      <alignment horizontal="left" vertical="center" wrapText="1"/>
      <protection/>
    </xf>
    <xf numFmtId="0" fontId="6" fillId="8" borderId="13" xfId="84" applyNumberFormat="1" applyFont="1" applyFill="1" applyBorder="1" applyAlignment="1" applyProtection="1">
      <alignment horizontal="left" vertical="center" wrapText="1"/>
      <protection/>
    </xf>
    <xf numFmtId="49" fontId="6" fillId="11" borderId="14" xfId="90" applyNumberFormat="1" applyFont="1" applyFill="1" applyBorder="1" applyAlignment="1" applyProtection="1">
      <alignment horizontal="center" vertical="center" wrapText="1"/>
      <protection/>
    </xf>
    <xf numFmtId="0" fontId="32" fillId="0" borderId="23" xfId="91" applyFont="1" applyFill="1" applyBorder="1" applyAlignment="1" applyProtection="1">
      <alignment horizontal="center" vertical="center" wrapText="1"/>
      <protection/>
    </xf>
    <xf numFmtId="0" fontId="32" fillId="0" borderId="29" xfId="91" applyFont="1" applyFill="1" applyBorder="1" applyAlignment="1" applyProtection="1">
      <alignment horizontal="center" vertical="center" wrapText="1"/>
      <protection/>
    </xf>
    <xf numFmtId="0" fontId="28" fillId="0" borderId="34" xfId="91" applyFont="1" applyFill="1" applyBorder="1" applyAlignment="1" applyProtection="1">
      <alignment horizontal="center" vertical="top" wrapText="1"/>
      <protection/>
    </xf>
    <xf numFmtId="0" fontId="28" fillId="0" borderId="0" xfId="91" applyFont="1" applyFill="1" applyBorder="1" applyAlignment="1" applyProtection="1">
      <alignment horizontal="center" vertical="top" wrapText="1"/>
      <protection/>
    </xf>
    <xf numFmtId="14" fontId="44" fillId="0" borderId="6" xfId="90" applyNumberFormat="1" applyFont="1" applyFill="1" applyBorder="1" applyAlignment="1" applyProtection="1">
      <alignment horizontal="center" vertical="center" wrapText="1"/>
      <protection/>
    </xf>
    <xf numFmtId="0" fontId="8" fillId="10" borderId="6" xfId="0" applyNumberFormat="1" applyFont="1" applyFill="1" applyBorder="1" applyAlignment="1" applyProtection="1">
      <alignment horizontal="center" vertical="center" wrapText="1"/>
      <protection/>
    </xf>
  </cellXfs>
  <cellStyles count="7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1" xfId="32"/>
    <cellStyle name="Currency2" xfId="33"/>
    <cellStyle name="currency3" xfId="34"/>
    <cellStyle name="currency4" xfId="35"/>
    <cellStyle name="Followed Hyperlink" xfId="36"/>
    <cellStyle name="Header 3" xfId="37"/>
    <cellStyle name="Hyperlink" xfId="38"/>
    <cellStyle name="normal" xfId="39"/>
    <cellStyle name="Normal1" xfId="40"/>
    <cellStyle name="Normal2" xfId="41"/>
    <cellStyle name="Percent1" xfId="42"/>
    <cellStyle name="Title 4" xfId="43"/>
    <cellStyle name="Ввод " xfId="44"/>
    <cellStyle name="Hyperlink" xfId="45"/>
    <cellStyle name="Гиперссылка 2" xfId="46"/>
    <cellStyle name="Гиперссылка 2 2" xfId="47"/>
    <cellStyle name="Гиперссылка 4" xfId="48"/>
    <cellStyle name="Гиперссылка 5" xfId="49"/>
    <cellStyle name="Границы" xfId="50"/>
    <cellStyle name="Заголовок" xfId="51"/>
    <cellStyle name="ЗаголовокСтолбца" xfId="52"/>
    <cellStyle name="Значение" xfId="53"/>
    <cellStyle name="Обычный 10" xfId="54"/>
    <cellStyle name="Обычный 12" xfId="55"/>
    <cellStyle name="Обычный 12 2" xfId="56"/>
    <cellStyle name="Обычный 12 3" xfId="57"/>
    <cellStyle name="Обычный 14" xfId="58"/>
    <cellStyle name="Обычный 14 2" xfId="59"/>
    <cellStyle name="Обычный 14 2 2" xfId="60"/>
    <cellStyle name="Обычный 14 3" xfId="61"/>
    <cellStyle name="Обычный 14 3 2" xfId="62"/>
    <cellStyle name="Обычный 14 4" xfId="63"/>
    <cellStyle name="Обычный 14 4 2" xfId="64"/>
    <cellStyle name="Обычный 14 5" xfId="65"/>
    <cellStyle name="Обычный 14 6" xfId="66"/>
    <cellStyle name="Обычный 14 7" xfId="67"/>
    <cellStyle name="Обычный 14 8" xfId="68"/>
    <cellStyle name="Обычный 14 9" xfId="69"/>
    <cellStyle name="Обычный 15" xfId="70"/>
    <cellStyle name="Обычный 2" xfId="71"/>
    <cellStyle name="Обычный 2 10 2" xfId="72"/>
    <cellStyle name="Обычный 2 2" xfId="73"/>
    <cellStyle name="Обычный 2 3" xfId="74"/>
    <cellStyle name="Обычный 2 4" xfId="75"/>
    <cellStyle name="Обычный 3" xfId="76"/>
    <cellStyle name="Обычный 3 2" xfId="77"/>
    <cellStyle name="Обычный 3 3" xfId="78"/>
    <cellStyle name="Обычный 3 4" xfId="79"/>
    <cellStyle name="Обычный 4" xfId="80"/>
    <cellStyle name="Обычный 5" xfId="81"/>
    <cellStyle name="Обычный_BALANCE.WARM.2007YEAR(FACT)" xfId="82"/>
    <cellStyle name="Обычный_INVEST.WARM.PLAN.4.78(v0.1)" xfId="83"/>
    <cellStyle name="Обычный_JKH.OPEN.INFO.HVS(v3.5)_цены161210" xfId="84"/>
    <cellStyle name="Обычный_JKH.OPEN.INFO.PRICE.VO_v4.0(10.02.11)" xfId="85"/>
    <cellStyle name="Обычный_MINENERGO.340.PRIL79(v0.1)" xfId="86"/>
    <cellStyle name="Обычный_PREDEL.JKH.2010(v1.3)" xfId="87"/>
    <cellStyle name="Обычный_razrabotka_sablonov_po_WKU" xfId="88"/>
    <cellStyle name="Обычный_SIMPLE_1_massive2" xfId="89"/>
    <cellStyle name="Обычный_ЖКУ_проект3" xfId="90"/>
    <cellStyle name="Обычный_Мониторинг инвестиций" xfId="91"/>
    <cellStyle name="Обычный_Шаблон по источникам для Модуля Реестр (2)" xfId="9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18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18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18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18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18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18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18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18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18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1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18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18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9.png" /><Relationship Id="rId3" Type="http://schemas.openxmlformats.org/officeDocument/2006/relationships/image" Target="../media/image2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6.png" /><Relationship Id="rId3" Type="http://schemas.openxmlformats.org/officeDocument/2006/relationships/image" Target="../media/image19.png" /><Relationship Id="rId4" Type="http://schemas.openxmlformats.org/officeDocument/2006/relationships/image" Target="../media/image2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1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113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8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9" name="InstrImg_1" descr="ic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0" name="InstrImg_2" descr="ic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1" name="InstrImg_3" descr="ic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2" name="InstrImg_4" descr="ic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3" name="InstrImg_5" descr="ic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4" name="InstrImg_6" descr="ic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15" name="InstrImg_7" descr="ic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16" name="InstrImg_8" descr="icon8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17" name="cmdAct_1"/>
        <xdr:cNvSpPr txBox="1">
          <a:spLocks noChangeArrowheads="1"/>
        </xdr:cNvSpPr>
      </xdr:nvSpPr>
      <xdr:spPr>
        <a:xfrm>
          <a:off x="1019175" y="25717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38100</xdr:rowOff>
    </xdr:to>
    <xdr:pic>
      <xdr:nvPicPr>
        <xdr:cNvPr id="18" name="cmdAct_2" descr="icon15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152400"/>
          <a:ext cx="285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19" name="cmdNoAct_1" hidden="1"/>
        <xdr:cNvSpPr txBox="1">
          <a:spLocks noChangeArrowheads="1"/>
        </xdr:cNvSpPr>
      </xdr:nvSpPr>
      <xdr:spPr>
        <a:xfrm>
          <a:off x="1019175" y="25717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0" name="cmdNoAct_2" descr="icon16.pn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2381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133350</xdr:colOff>
      <xdr:row>2</xdr:row>
      <xdr:rowOff>219075</xdr:rowOff>
    </xdr:to>
    <xdr:sp>
      <xdr:nvSpPr>
        <xdr:cNvPr id="21" name="cmdNoInet_1" hidden="1"/>
        <xdr:cNvSpPr txBox="1">
          <a:spLocks noChangeArrowheads="1"/>
        </xdr:cNvSpPr>
      </xdr:nvSpPr>
      <xdr:spPr>
        <a:xfrm>
          <a:off x="1019175" y="247650"/>
          <a:ext cx="1685925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22" name="cmdNoInet_2" hidden="1"/>
        <xdr:cNvSpPr txBox="1">
          <a:spLocks noChangeArrowheads="1"/>
        </xdr:cNvSpPr>
      </xdr:nvSpPr>
      <xdr:spPr>
        <a:xfrm>
          <a:off x="1000125" y="1714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23" name="chkGetUpdatesTrue" descr="check_yes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0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24" name="chkNoUpdatesFalse" descr="check_no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67000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25" name="chkNoUpdatesTrue" descr="check_yes.jp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0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26" name="chkGetUpdatesFalse" descr="check_no.png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67000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103</xdr:row>
      <xdr:rowOff>180975</xdr:rowOff>
    </xdr:from>
    <xdr:to>
      <xdr:col>9</xdr:col>
      <xdr:colOff>85725</xdr:colOff>
      <xdr:row>106</xdr:row>
      <xdr:rowOff>9525</xdr:rowOff>
    </xdr:to>
    <xdr:sp macro="[0]!Instruction.cmdGetUpdate_Click">
      <xdr:nvSpPr>
        <xdr:cNvPr id="27" name="cmdGetUpdate"/>
        <xdr:cNvSpPr txBox="1">
          <a:spLocks noChangeArrowheads="1"/>
        </xdr:cNvSpPr>
      </xdr:nvSpPr>
      <xdr:spPr>
        <a:xfrm>
          <a:off x="2581275" y="4572000"/>
          <a:ext cx="156210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180975</xdr:rowOff>
    </xdr:from>
    <xdr:to>
      <xdr:col>15</xdr:col>
      <xdr:colOff>47625</xdr:colOff>
      <xdr:row>106</xdr:row>
      <xdr:rowOff>9525</xdr:rowOff>
    </xdr:to>
    <xdr:sp macro="[0]!Instruction.cmdShowHideUpdateLog_Click">
      <xdr:nvSpPr>
        <xdr:cNvPr id="28" name="cmdShowHideUpdateLog"/>
        <xdr:cNvSpPr txBox="1">
          <a:spLocks noChangeArrowheads="1"/>
        </xdr:cNvSpPr>
      </xdr:nvSpPr>
      <xdr:spPr>
        <a:xfrm>
          <a:off x="4314825" y="4572000"/>
          <a:ext cx="156210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29" name="cmdGetUpdateImg" descr="icon11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908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30" name="cmdShowHideUpdateLogImg" descr="icon13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957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276225</xdr:colOff>
      <xdr:row>2</xdr:row>
      <xdr:rowOff>161925</xdr:rowOff>
    </xdr:to>
    <xdr:sp macro="[0]!Instruction.cmdStart_Click">
      <xdr:nvSpPr>
        <xdr:cNvPr id="31" name="cmdStart" hidden="1"/>
        <xdr:cNvSpPr>
          <a:spLocks/>
        </xdr:cNvSpPr>
      </xdr:nvSpPr>
      <xdr:spPr>
        <a:xfrm>
          <a:off x="6934200" y="123825"/>
          <a:ext cx="1828800" cy="285750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28</xdr:col>
      <xdr:colOff>38100</xdr:colOff>
      <xdr:row>31</xdr:row>
      <xdr:rowOff>0</xdr:rowOff>
    </xdr:from>
    <xdr:ext cx="190500" cy="180975"/>
    <xdr:grpSp>
      <xdr:nvGrpSpPr>
        <xdr:cNvPr id="3" name="shCalendar" hidden="1"/>
        <xdr:cNvGrpSpPr>
          <a:grpSpLocks/>
        </xdr:cNvGrpSpPr>
      </xdr:nvGrpSpPr>
      <xdr:grpSpPr>
        <a:xfrm>
          <a:off x="12763500" y="8239125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38100</xdr:colOff>
      <xdr:row>25</xdr:row>
      <xdr:rowOff>0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6419850" y="6619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38100</xdr:colOff>
      <xdr:row>25</xdr:row>
      <xdr:rowOff>0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6419850" y="69056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38100</xdr:colOff>
      <xdr:row>23</xdr:row>
      <xdr:rowOff>0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6972300" y="6238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21</xdr:col>
      <xdr:colOff>0</xdr:colOff>
      <xdr:row>23</xdr:row>
      <xdr:rowOff>0</xdr:rowOff>
    </xdr:from>
    <xdr:ext cx="190500" cy="190500"/>
    <xdr:grpSp>
      <xdr:nvGrpSpPr>
        <xdr:cNvPr id="6" name="shCalendar" hidden="1"/>
        <xdr:cNvGrpSpPr>
          <a:grpSpLocks/>
        </xdr:cNvGrpSpPr>
      </xdr:nvGrpSpPr>
      <xdr:grpSpPr>
        <a:xfrm>
          <a:off x="7962900" y="6238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21</xdr:col>
      <xdr:colOff>0</xdr:colOff>
      <xdr:row>23</xdr:row>
      <xdr:rowOff>0</xdr:rowOff>
    </xdr:from>
    <xdr:ext cx="190500" cy="190500"/>
    <xdr:grpSp>
      <xdr:nvGrpSpPr>
        <xdr:cNvPr id="9" name="shCalendar" hidden="1"/>
        <xdr:cNvGrpSpPr>
          <a:grpSpLocks/>
        </xdr:cNvGrpSpPr>
      </xdr:nvGrpSpPr>
      <xdr:grpSpPr>
        <a:xfrm>
          <a:off x="7962900" y="6238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21</xdr:col>
      <xdr:colOff>0</xdr:colOff>
      <xdr:row>23</xdr:row>
      <xdr:rowOff>0</xdr:rowOff>
    </xdr:from>
    <xdr:ext cx="190500" cy="190500"/>
    <xdr:grpSp>
      <xdr:nvGrpSpPr>
        <xdr:cNvPr id="12" name="shCalendar" hidden="1"/>
        <xdr:cNvGrpSpPr>
          <a:grpSpLocks/>
        </xdr:cNvGrpSpPr>
      </xdr:nvGrpSpPr>
      <xdr:grpSpPr>
        <a:xfrm>
          <a:off x="7962900" y="6238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4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21</xdr:col>
      <xdr:colOff>0</xdr:colOff>
      <xdr:row>23</xdr:row>
      <xdr:rowOff>0</xdr:rowOff>
    </xdr:from>
    <xdr:ext cx="190500" cy="190500"/>
    <xdr:grpSp>
      <xdr:nvGrpSpPr>
        <xdr:cNvPr id="15" name="shCalendar" hidden="1"/>
        <xdr:cNvGrpSpPr>
          <a:grpSpLocks/>
        </xdr:cNvGrpSpPr>
      </xdr:nvGrpSpPr>
      <xdr:grpSpPr>
        <a:xfrm>
          <a:off x="7962900" y="6238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7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21</xdr:col>
      <xdr:colOff>0</xdr:colOff>
      <xdr:row>23</xdr:row>
      <xdr:rowOff>0</xdr:rowOff>
    </xdr:from>
    <xdr:ext cx="190500" cy="190500"/>
    <xdr:grpSp>
      <xdr:nvGrpSpPr>
        <xdr:cNvPr id="18" name="shCalendar" hidden="1"/>
        <xdr:cNvGrpSpPr>
          <a:grpSpLocks/>
        </xdr:cNvGrpSpPr>
      </xdr:nvGrpSpPr>
      <xdr:grpSpPr>
        <a:xfrm>
          <a:off x="7962900" y="6238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20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21</xdr:col>
      <xdr:colOff>0</xdr:colOff>
      <xdr:row>23</xdr:row>
      <xdr:rowOff>0</xdr:rowOff>
    </xdr:from>
    <xdr:ext cx="190500" cy="190500"/>
    <xdr:grpSp>
      <xdr:nvGrpSpPr>
        <xdr:cNvPr id="21" name="shCalendar" hidden="1"/>
        <xdr:cNvGrpSpPr>
          <a:grpSpLocks/>
        </xdr:cNvGrpSpPr>
      </xdr:nvGrpSpPr>
      <xdr:grpSpPr>
        <a:xfrm>
          <a:off x="7962900" y="6238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23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21</xdr:col>
      <xdr:colOff>0</xdr:colOff>
      <xdr:row>23</xdr:row>
      <xdr:rowOff>0</xdr:rowOff>
    </xdr:from>
    <xdr:ext cx="190500" cy="190500"/>
    <xdr:grpSp>
      <xdr:nvGrpSpPr>
        <xdr:cNvPr id="24" name="shCalendar" hidden="1"/>
        <xdr:cNvGrpSpPr>
          <a:grpSpLocks/>
        </xdr:cNvGrpSpPr>
      </xdr:nvGrpSpPr>
      <xdr:grpSpPr>
        <a:xfrm>
          <a:off x="7962900" y="6238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26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21</xdr:col>
      <xdr:colOff>0</xdr:colOff>
      <xdr:row>23</xdr:row>
      <xdr:rowOff>0</xdr:rowOff>
    </xdr:from>
    <xdr:ext cx="190500" cy="190500"/>
    <xdr:grpSp>
      <xdr:nvGrpSpPr>
        <xdr:cNvPr id="27" name="shCalendar" hidden="1"/>
        <xdr:cNvGrpSpPr>
          <a:grpSpLocks/>
        </xdr:cNvGrpSpPr>
      </xdr:nvGrpSpPr>
      <xdr:grpSpPr>
        <a:xfrm>
          <a:off x="7962900" y="6238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29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21</xdr:col>
      <xdr:colOff>0</xdr:colOff>
      <xdr:row>23</xdr:row>
      <xdr:rowOff>0</xdr:rowOff>
    </xdr:from>
    <xdr:ext cx="190500" cy="190500"/>
    <xdr:grpSp>
      <xdr:nvGrpSpPr>
        <xdr:cNvPr id="30" name="shCalendar" hidden="1"/>
        <xdr:cNvGrpSpPr>
          <a:grpSpLocks/>
        </xdr:cNvGrpSpPr>
      </xdr:nvGrpSpPr>
      <xdr:grpSpPr>
        <a:xfrm>
          <a:off x="7962900" y="6238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3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2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38100</xdr:colOff>
      <xdr:row>23</xdr:row>
      <xdr:rowOff>0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8001000" y="49339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23</xdr:row>
      <xdr:rowOff>0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6381750" y="4981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23</xdr:row>
      <xdr:rowOff>0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6381750" y="49911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25</xdr:col>
      <xdr:colOff>0</xdr:colOff>
      <xdr:row>23</xdr:row>
      <xdr:rowOff>0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6381750" y="52673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26</xdr:col>
      <xdr:colOff>0</xdr:colOff>
      <xdr:row>23</xdr:row>
      <xdr:rowOff>0</xdr:rowOff>
    </xdr:from>
    <xdr:ext cx="190500" cy="190500"/>
    <xdr:grpSp>
      <xdr:nvGrpSpPr>
        <xdr:cNvPr id="6" name="shCalendar" hidden="1"/>
        <xdr:cNvGrpSpPr>
          <a:grpSpLocks/>
        </xdr:cNvGrpSpPr>
      </xdr:nvGrpSpPr>
      <xdr:grpSpPr>
        <a:xfrm>
          <a:off x="6381750" y="52673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26</xdr:col>
      <xdr:colOff>0</xdr:colOff>
      <xdr:row>23</xdr:row>
      <xdr:rowOff>0</xdr:rowOff>
    </xdr:from>
    <xdr:ext cx="190500" cy="190500"/>
    <xdr:grpSp>
      <xdr:nvGrpSpPr>
        <xdr:cNvPr id="9" name="shCalendar" hidden="1"/>
        <xdr:cNvGrpSpPr>
          <a:grpSpLocks/>
        </xdr:cNvGrpSpPr>
      </xdr:nvGrpSpPr>
      <xdr:grpSpPr>
        <a:xfrm>
          <a:off x="6381750" y="52673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28</xdr:col>
      <xdr:colOff>38100</xdr:colOff>
      <xdr:row>22</xdr:row>
      <xdr:rowOff>0</xdr:rowOff>
    </xdr:from>
    <xdr:ext cx="190500" cy="180975"/>
    <xdr:grpSp>
      <xdr:nvGrpSpPr>
        <xdr:cNvPr id="3" name="shCalendar" hidden="1"/>
        <xdr:cNvGrpSpPr>
          <a:grpSpLocks/>
        </xdr:cNvGrpSpPr>
      </xdr:nvGrpSpPr>
      <xdr:grpSpPr>
        <a:xfrm>
          <a:off x="15706725" y="3667125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38100</xdr:colOff>
      <xdr:row>23</xdr:row>
      <xdr:rowOff>0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12925425" y="41814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22</xdr:col>
      <xdr:colOff>0</xdr:colOff>
      <xdr:row>23</xdr:row>
      <xdr:rowOff>0</xdr:rowOff>
    </xdr:from>
    <xdr:ext cx="190500" cy="190500"/>
    <xdr:grpSp>
      <xdr:nvGrpSpPr>
        <xdr:cNvPr id="6" name="shCalendar" hidden="1"/>
        <xdr:cNvGrpSpPr>
          <a:grpSpLocks/>
        </xdr:cNvGrpSpPr>
      </xdr:nvGrpSpPr>
      <xdr:grpSpPr>
        <a:xfrm>
          <a:off x="12887325" y="41814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22</xdr:col>
      <xdr:colOff>0</xdr:colOff>
      <xdr:row>23</xdr:row>
      <xdr:rowOff>0</xdr:rowOff>
    </xdr:from>
    <xdr:ext cx="190500" cy="190500"/>
    <xdr:grpSp>
      <xdr:nvGrpSpPr>
        <xdr:cNvPr id="9" name="shCalendar" hidden="1"/>
        <xdr:cNvGrpSpPr>
          <a:grpSpLocks/>
        </xdr:cNvGrpSpPr>
      </xdr:nvGrpSpPr>
      <xdr:grpSpPr>
        <a:xfrm>
          <a:off x="12887325" y="41814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1" name="ExcludeHelp_3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7907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228600</xdr:colOff>
      <xdr:row>8</xdr:row>
      <xdr:rowOff>114300</xdr:rowOff>
    </xdr:from>
    <xdr:to>
      <xdr:col>7</xdr:col>
      <xdr:colOff>200025</xdr:colOff>
      <xdr:row>8</xdr:row>
      <xdr:rowOff>390525</xdr:rowOff>
    </xdr:to>
    <xdr:pic macro="[0]!modInfo.MainSheetHelp">
      <xdr:nvPicPr>
        <xdr:cNvPr id="2" name="ExcludeHelp_6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371600"/>
          <a:ext cx="2190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3" name="ExcludeHelp_7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25622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4" name="ExcludeHelp_8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50101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5" name="cmdCreatePrintedForm" descr="Создание печатной формы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4762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361950</xdr:rowOff>
    </xdr:to>
    <xdr:sp macro="[0]!modList00.cmdOrganizationChoice_Click_Handler">
      <xdr:nvSpPr>
        <xdr:cNvPr id="6" name="cmdOrgChoice"/>
        <xdr:cNvSpPr>
          <a:spLocks/>
        </xdr:cNvSpPr>
      </xdr:nvSpPr>
      <xdr:spPr>
        <a:xfrm>
          <a:off x="3800475" y="4562475"/>
          <a:ext cx="3381375" cy="295275"/>
        </a:xfrm>
        <a:prstGeom prst="roundRect">
          <a:avLst/>
        </a:prstGeom>
        <a:solidFill>
          <a:srgbClr val="DDDDDD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oneCellAnchor>
    <xdr:from>
      <xdr:col>6</xdr:col>
      <xdr:colOff>38100</xdr:colOff>
      <xdr:row>18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>
        <a:xfrm>
          <a:off x="7219950" y="3457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38100</xdr:colOff>
      <xdr:row>3</xdr:row>
      <xdr:rowOff>9525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7315200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</xdr:colOff>
      <xdr:row>3</xdr:row>
      <xdr:rowOff>9525</xdr:rowOff>
    </xdr:from>
    <xdr:ext cx="190500" cy="1466850"/>
    <xdr:grpSp>
      <xdr:nvGrpSpPr>
        <xdr:cNvPr id="1" name="shCalendar" hidden="1"/>
        <xdr:cNvGrpSpPr>
          <a:grpSpLocks/>
        </xdr:cNvGrpSpPr>
      </xdr:nvGrpSpPr>
      <xdr:grpSpPr>
        <a:xfrm>
          <a:off x="7077075" y="9525"/>
          <a:ext cx="190500" cy="146685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200025</xdr:colOff>
      <xdr:row>0</xdr:row>
      <xdr:rowOff>114300</xdr:rowOff>
    </xdr:from>
    <xdr:ext cx="190500" cy="190500"/>
    <xdr:grpSp>
      <xdr:nvGrpSpPr>
        <xdr:cNvPr id="1" name="shCalendar"/>
        <xdr:cNvGrpSpPr>
          <a:grpSpLocks/>
        </xdr:cNvGrpSpPr>
      </xdr:nvGrpSpPr>
      <xdr:grpSpPr>
        <a:xfrm>
          <a:off x="68284725" y="114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0" y="5429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" name="ExcludeHelp_2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91025" y="5429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3" name="ExcludeHelp_2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781925" y="5429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4" name="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5" name="UNFREEZE_PANES" descr="update_org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38100</xdr:colOff>
      <xdr:row>17</xdr:row>
      <xdr:rowOff>0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17116425" y="819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4" name="ExcludeHelp_1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34725" y="4762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5" name="ExcludeHelp_2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25600" y="4762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6" name="ExcludeHelp_3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78325" y="4762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28575</xdr:colOff>
      <xdr:row>29</xdr:row>
      <xdr:rowOff>0</xdr:rowOff>
    </xdr:from>
    <xdr:to>
      <xdr:col>4</xdr:col>
      <xdr:colOff>3343275</xdr:colOff>
      <xdr:row>30</xdr:row>
      <xdr:rowOff>0</xdr:rowOff>
    </xdr:to>
    <xdr:sp macro="[0]!modList02.cmdDoIt_Click_Handler">
      <xdr:nvSpPr>
        <xdr:cNvPr id="7" name="cmdCreateSheets" hidden="1"/>
        <xdr:cNvSpPr>
          <a:spLocks/>
        </xdr:cNvSpPr>
      </xdr:nvSpPr>
      <xdr:spPr>
        <a:xfrm>
          <a:off x="685800" y="2628900"/>
          <a:ext cx="3314700" cy="295275"/>
        </a:xfrm>
        <a:prstGeom prst="roundRect">
          <a:avLst/>
        </a:prstGeom>
        <a:solidFill>
          <a:srgbClr val="DDDDDD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8" name="FREEZE_PANES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9" name="UNFREEZE_PANES" descr="update_org.pn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38100</xdr:colOff>
      <xdr:row>23</xdr:row>
      <xdr:rowOff>0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6419850" y="62674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38100</xdr:colOff>
      <xdr:row>23</xdr:row>
      <xdr:rowOff>0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6419850" y="62674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215" hidden="1" customWidth="1"/>
    <col min="2" max="4" width="3.7109375" style="202" hidden="1" customWidth="1"/>
    <col min="5" max="5" width="3.7109375" style="87" customWidth="1"/>
    <col min="6" max="6" width="9.7109375" style="36" customWidth="1"/>
    <col min="7" max="7" width="37.7109375" style="36" customWidth="1"/>
    <col min="8" max="8" width="66.8515625" style="36" customWidth="1"/>
    <col min="9" max="9" width="115.7109375" style="36" customWidth="1"/>
    <col min="10" max="11" width="10.57421875" style="202" customWidth="1"/>
    <col min="12" max="12" width="11.140625" style="202" customWidth="1"/>
    <col min="13" max="20" width="10.57421875" style="202" customWidth="1"/>
    <col min="21" max="16384" width="10.57421875" style="36" customWidth="1"/>
  </cols>
  <sheetData>
    <row r="1" ht="3" customHeight="1">
      <c r="A1" s="215" t="s">
        <v>49</v>
      </c>
    </row>
    <row r="2" spans="6:9" ht="22.5">
      <c r="F2" s="1199" t="s">
        <v>491</v>
      </c>
      <c r="G2" s="1200"/>
      <c r="H2" s="1201"/>
      <c r="I2" s="436"/>
    </row>
    <row r="3" ht="3" customHeight="1"/>
    <row r="4" spans="1:20" s="190" customFormat="1" ht="11.25">
      <c r="A4" s="214"/>
      <c r="B4" s="214"/>
      <c r="C4" s="214"/>
      <c r="D4" s="214"/>
      <c r="F4" s="1153" t="s">
        <v>454</v>
      </c>
      <c r="G4" s="1153"/>
      <c r="H4" s="1153"/>
      <c r="I4" s="1202" t="s">
        <v>455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20" s="190" customFormat="1" ht="11.25" customHeight="1">
      <c r="A5" s="214"/>
      <c r="B5" s="214"/>
      <c r="C5" s="214"/>
      <c r="D5" s="214"/>
      <c r="F5" s="319" t="s">
        <v>92</v>
      </c>
      <c r="G5" s="337" t="s">
        <v>457</v>
      </c>
      <c r="H5" s="318" t="s">
        <v>442</v>
      </c>
      <c r="I5" s="1202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</row>
    <row r="6" spans="1:20" s="190" customFormat="1" ht="12" customHeight="1">
      <c r="A6" s="214"/>
      <c r="B6" s="214"/>
      <c r="C6" s="214"/>
      <c r="D6" s="214"/>
      <c r="F6" s="320" t="s">
        <v>93</v>
      </c>
      <c r="G6" s="322">
        <v>2</v>
      </c>
      <c r="H6" s="323">
        <v>3</v>
      </c>
      <c r="I6" s="321">
        <v>4</v>
      </c>
      <c r="J6" s="214">
        <v>4</v>
      </c>
      <c r="K6" s="214"/>
      <c r="L6" s="214"/>
      <c r="M6" s="214"/>
      <c r="N6" s="214"/>
      <c r="O6" s="214"/>
      <c r="P6" s="214"/>
      <c r="Q6" s="214"/>
      <c r="R6" s="214"/>
      <c r="S6" s="214"/>
      <c r="T6" s="214"/>
    </row>
    <row r="7" spans="1:20" s="190" customFormat="1" ht="18.75">
      <c r="A7" s="214"/>
      <c r="B7" s="214"/>
      <c r="C7" s="214"/>
      <c r="D7" s="214"/>
      <c r="F7" s="335">
        <v>1</v>
      </c>
      <c r="G7" s="417" t="s">
        <v>492</v>
      </c>
      <c r="H7" s="317" t="str">
        <f>IF(dateCh="","",dateCh)</f>
        <v>10.12.2019</v>
      </c>
      <c r="I7" s="196" t="s">
        <v>493</v>
      </c>
      <c r="J7" s="334"/>
      <c r="K7" s="214"/>
      <c r="L7" s="214"/>
      <c r="M7" s="214"/>
      <c r="N7" s="214"/>
      <c r="O7" s="214"/>
      <c r="P7" s="214"/>
      <c r="Q7" s="214"/>
      <c r="R7" s="214"/>
      <c r="S7" s="214"/>
      <c r="T7" s="214"/>
    </row>
    <row r="8" spans="1:20" s="190" customFormat="1" ht="45">
      <c r="A8" s="1203">
        <v>1</v>
      </c>
      <c r="B8" s="214"/>
      <c r="C8" s="214"/>
      <c r="D8" s="214"/>
      <c r="F8" s="335" t="str">
        <f>"2."&amp;mergeValue(A8)</f>
        <v>2.1</v>
      </c>
      <c r="G8" s="417" t="s">
        <v>494</v>
      </c>
      <c r="H8" s="317"/>
      <c r="I8" s="196" t="s">
        <v>591</v>
      </c>
      <c r="J8" s="334"/>
      <c r="K8" s="214"/>
      <c r="L8" s="214"/>
      <c r="M8" s="214"/>
      <c r="N8" s="214"/>
      <c r="O8" s="214"/>
      <c r="P8" s="214"/>
      <c r="Q8" s="214"/>
      <c r="R8" s="214"/>
      <c r="S8" s="214"/>
      <c r="T8" s="214"/>
    </row>
    <row r="9" spans="1:20" s="190" customFormat="1" ht="22.5">
      <c r="A9" s="1203"/>
      <c r="B9" s="214"/>
      <c r="C9" s="214"/>
      <c r="D9" s="214"/>
      <c r="F9" s="335" t="str">
        <f>"3."&amp;mergeValue(A9)</f>
        <v>3.1</v>
      </c>
      <c r="G9" s="417" t="s">
        <v>495</v>
      </c>
      <c r="H9" s="317"/>
      <c r="I9" s="196" t="s">
        <v>589</v>
      </c>
      <c r="J9" s="334"/>
      <c r="K9" s="214"/>
      <c r="L9" s="214"/>
      <c r="M9" s="214"/>
      <c r="N9" s="214"/>
      <c r="O9" s="214"/>
      <c r="P9" s="214"/>
      <c r="Q9" s="214"/>
      <c r="R9" s="214"/>
      <c r="S9" s="214"/>
      <c r="T9" s="214"/>
    </row>
    <row r="10" spans="1:20" s="190" customFormat="1" ht="22.5">
      <c r="A10" s="1203"/>
      <c r="B10" s="214"/>
      <c r="C10" s="214"/>
      <c r="D10" s="214"/>
      <c r="F10" s="335" t="str">
        <f>"4."&amp;mergeValue(A10)</f>
        <v>4.1</v>
      </c>
      <c r="G10" s="417" t="s">
        <v>496</v>
      </c>
      <c r="H10" s="318" t="s">
        <v>458</v>
      </c>
      <c r="I10" s="196"/>
      <c r="J10" s="334"/>
      <c r="K10" s="214"/>
      <c r="L10" s="214"/>
      <c r="M10" s="214"/>
      <c r="N10" s="214"/>
      <c r="O10" s="214"/>
      <c r="P10" s="214"/>
      <c r="Q10" s="214"/>
      <c r="R10" s="214"/>
      <c r="S10" s="214"/>
      <c r="T10" s="214"/>
    </row>
    <row r="11" spans="1:20" s="190" customFormat="1" ht="18.75">
      <c r="A11" s="1203"/>
      <c r="B11" s="1203">
        <v>1</v>
      </c>
      <c r="C11" s="344"/>
      <c r="D11" s="344"/>
      <c r="F11" s="335" t="str">
        <f>"4."&amp;mergeValue(A11)&amp;"."&amp;mergeValue(B11)</f>
        <v>4.1.1</v>
      </c>
      <c r="G11" s="324" t="s">
        <v>593</v>
      </c>
      <c r="H11" s="317" t="str">
        <f>IF(region_name="","",region_name)</f>
        <v>Нижегородская область</v>
      </c>
      <c r="I11" s="196" t="s">
        <v>499</v>
      </c>
      <c r="J11" s="334"/>
      <c r="K11" s="214"/>
      <c r="L11" s="214"/>
      <c r="M11" s="214"/>
      <c r="N11" s="214"/>
      <c r="O11" s="214"/>
      <c r="P11" s="214"/>
      <c r="Q11" s="214"/>
      <c r="R11" s="214"/>
      <c r="S11" s="214"/>
      <c r="T11" s="214"/>
    </row>
    <row r="12" spans="1:20" s="190" customFormat="1" ht="22.5">
      <c r="A12" s="1203"/>
      <c r="B12" s="1203"/>
      <c r="C12" s="1203">
        <v>1</v>
      </c>
      <c r="D12" s="344"/>
      <c r="F12" s="335" t="str">
        <f>"4."&amp;mergeValue(A12)&amp;"."&amp;mergeValue(B12)&amp;"."&amp;mergeValue(C12)</f>
        <v>4.1.1.1</v>
      </c>
      <c r="G12" s="341" t="s">
        <v>497</v>
      </c>
      <c r="H12" s="317"/>
      <c r="I12" s="196" t="s">
        <v>500</v>
      </c>
      <c r="J12" s="334"/>
      <c r="K12" s="214"/>
      <c r="L12" s="214"/>
      <c r="M12" s="214"/>
      <c r="N12" s="214"/>
      <c r="O12" s="214"/>
      <c r="P12" s="214"/>
      <c r="Q12" s="214"/>
      <c r="R12" s="214"/>
      <c r="S12" s="214"/>
      <c r="T12" s="214"/>
    </row>
    <row r="13" spans="1:20" s="190" customFormat="1" ht="39" customHeight="1">
      <c r="A13" s="1203"/>
      <c r="B13" s="1203"/>
      <c r="C13" s="1203"/>
      <c r="D13" s="344">
        <v>1</v>
      </c>
      <c r="F13" s="335" t="str">
        <f>"4."&amp;mergeValue(A13)&amp;"."&amp;mergeValue(B13)&amp;"."&amp;mergeValue(C13)&amp;"."&amp;mergeValue(D13)</f>
        <v>4.1.1.1.1</v>
      </c>
      <c r="G13" s="420" t="s">
        <v>498</v>
      </c>
      <c r="H13" s="317"/>
      <c r="I13" s="1204" t="s">
        <v>592</v>
      </c>
      <c r="J13" s="334"/>
      <c r="K13" s="214"/>
      <c r="L13" s="214"/>
      <c r="M13" s="214"/>
      <c r="N13" s="214"/>
      <c r="O13" s="214"/>
      <c r="P13" s="214"/>
      <c r="Q13" s="214"/>
      <c r="R13" s="214"/>
      <c r="S13" s="214"/>
      <c r="T13" s="214"/>
    </row>
    <row r="14" spans="1:20" s="190" customFormat="1" ht="18.75">
      <c r="A14" s="1203"/>
      <c r="B14" s="1203"/>
      <c r="C14" s="1203"/>
      <c r="D14" s="344"/>
      <c r="F14" s="338"/>
      <c r="G14" s="150" t="s">
        <v>4</v>
      </c>
      <c r="H14" s="343"/>
      <c r="I14" s="1204"/>
      <c r="J14" s="334"/>
      <c r="K14" s="214"/>
      <c r="L14" s="214"/>
      <c r="M14" s="214"/>
      <c r="N14" s="214"/>
      <c r="O14" s="214"/>
      <c r="P14" s="214"/>
      <c r="Q14" s="214"/>
      <c r="R14" s="214"/>
      <c r="S14" s="214"/>
      <c r="T14" s="214"/>
    </row>
    <row r="15" spans="1:20" s="190" customFormat="1" ht="18.75">
      <c r="A15" s="1203"/>
      <c r="B15" s="1203"/>
      <c r="C15" s="344"/>
      <c r="D15" s="344"/>
      <c r="F15" s="421"/>
      <c r="G15" s="195" t="s">
        <v>403</v>
      </c>
      <c r="H15" s="422"/>
      <c r="I15" s="423"/>
      <c r="J15" s="334"/>
      <c r="K15" s="214"/>
      <c r="L15" s="214"/>
      <c r="M15" s="214"/>
      <c r="N15" s="214"/>
      <c r="O15" s="214"/>
      <c r="P15" s="214"/>
      <c r="Q15" s="214"/>
      <c r="R15" s="214"/>
      <c r="S15" s="214"/>
      <c r="T15" s="214"/>
    </row>
    <row r="16" spans="1:20" s="190" customFormat="1" ht="18.75">
      <c r="A16" s="1203"/>
      <c r="B16" s="214"/>
      <c r="C16" s="214"/>
      <c r="D16" s="214"/>
      <c r="F16" s="338"/>
      <c r="G16" s="155" t="s">
        <v>506</v>
      </c>
      <c r="H16" s="339"/>
      <c r="I16" s="340"/>
      <c r="J16" s="334"/>
      <c r="K16" s="214"/>
      <c r="L16" s="214"/>
      <c r="M16" s="214"/>
      <c r="N16" s="214"/>
      <c r="O16" s="214"/>
      <c r="P16" s="214"/>
      <c r="Q16" s="214"/>
      <c r="R16" s="214"/>
      <c r="S16" s="214"/>
      <c r="T16" s="214"/>
    </row>
    <row r="17" spans="1:20" s="190" customFormat="1" ht="18.75">
      <c r="A17" s="214"/>
      <c r="B17" s="214"/>
      <c r="C17" s="214"/>
      <c r="D17" s="214"/>
      <c r="F17" s="338"/>
      <c r="G17" s="165" t="s">
        <v>505</v>
      </c>
      <c r="H17" s="339"/>
      <c r="I17" s="340"/>
      <c r="J17" s="334"/>
      <c r="K17" s="214"/>
      <c r="L17" s="214"/>
      <c r="M17" s="214"/>
      <c r="N17" s="214"/>
      <c r="O17" s="214"/>
      <c r="P17" s="214"/>
      <c r="Q17" s="214"/>
      <c r="R17" s="214"/>
      <c r="S17" s="214"/>
      <c r="T17" s="214"/>
    </row>
    <row r="18" spans="1:20" s="326" customFormat="1" ht="3" customHeight="1">
      <c r="A18" s="327"/>
      <c r="B18" s="327"/>
      <c r="C18" s="327"/>
      <c r="D18" s="327"/>
      <c r="F18" s="345"/>
      <c r="G18" s="346"/>
      <c r="H18" s="347"/>
      <c r="I18" s="348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</row>
    <row r="19" spans="1:20" s="326" customFormat="1" ht="15" customHeight="1">
      <c r="A19" s="327"/>
      <c r="B19" s="327"/>
      <c r="C19" s="327"/>
      <c r="D19" s="327"/>
      <c r="F19" s="325"/>
      <c r="G19" s="1198" t="s">
        <v>594</v>
      </c>
      <c r="H19" s="1198"/>
      <c r="I19" s="226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1:AC34"/>
  <sheetViews>
    <sheetView showGridLines="0" zoomScalePageLayoutView="0" workbookViewId="0" topLeftCell="I4">
      <selection activeCell="A1" sqref="A1"/>
    </sheetView>
  </sheetViews>
  <sheetFormatPr defaultColWidth="10.57421875" defaultRowHeight="11.25"/>
  <cols>
    <col min="1" max="6" width="10.57421875" style="586" hidden="1" customWidth="1"/>
    <col min="7" max="8" width="9.140625" style="592" hidden="1" customWidth="1"/>
    <col min="9" max="9" width="3.7109375" style="532" customWidth="1"/>
    <col min="10" max="11" width="3.7109375" style="531" customWidth="1"/>
    <col min="12" max="12" width="12.7109375" style="524" customWidth="1"/>
    <col min="13" max="13" width="44.7109375" style="524" customWidth="1"/>
    <col min="14" max="14" width="1.7109375" style="524" hidden="1" customWidth="1"/>
    <col min="15" max="15" width="29.7109375" style="524" hidden="1" customWidth="1"/>
    <col min="16" max="17" width="23.7109375" style="524" hidden="1" customWidth="1"/>
    <col min="18" max="18" width="11.7109375" style="524" customWidth="1"/>
    <col min="19" max="19" width="3.7109375" style="524" customWidth="1"/>
    <col min="20" max="20" width="11.7109375" style="524" customWidth="1"/>
    <col min="21" max="21" width="8.57421875" style="524" hidden="1" customWidth="1"/>
    <col min="22" max="22" width="4.7109375" style="524" customWidth="1"/>
    <col min="23" max="23" width="115.7109375" style="524" customWidth="1"/>
    <col min="24" max="25" width="10.57421875" style="586" customWidth="1"/>
    <col min="26" max="26" width="11.140625" style="586" customWidth="1"/>
    <col min="27" max="29" width="10.57421875" style="586" customWidth="1"/>
    <col min="30" max="249" width="10.57421875" style="524" customWidth="1"/>
    <col min="250" max="16384" width="0" style="524" hidden="1" customWidth="1"/>
  </cols>
  <sheetData>
    <row r="1" spans="17:18" ht="14.25" hidden="1">
      <c r="Q1" s="584"/>
      <c r="R1" s="584"/>
    </row>
    <row r="2" ht="14.25" hidden="1">
      <c r="U2" s="584"/>
    </row>
    <row r="3" ht="14.25" hidden="1"/>
    <row r="4" spans="10:21" ht="3" customHeight="1">
      <c r="J4" s="530"/>
      <c r="K4" s="530"/>
      <c r="L4" s="525"/>
      <c r="M4" s="525"/>
      <c r="N4" s="525"/>
      <c r="O4" s="533"/>
      <c r="P4" s="533"/>
      <c r="Q4" s="533"/>
      <c r="R4" s="533"/>
      <c r="S4" s="533"/>
      <c r="T4" s="533"/>
      <c r="U4" s="533"/>
    </row>
    <row r="5" spans="10:21" ht="22.5" customHeight="1">
      <c r="J5" s="530"/>
      <c r="K5" s="530"/>
      <c r="L5" s="1231" t="s">
        <v>632</v>
      </c>
      <c r="M5" s="1231"/>
      <c r="N5" s="1231"/>
      <c r="O5" s="1231"/>
      <c r="P5" s="1231"/>
      <c r="Q5" s="1231"/>
      <c r="R5" s="1231"/>
      <c r="S5" s="1231"/>
      <c r="T5" s="1231"/>
      <c r="U5" s="665"/>
    </row>
    <row r="6" spans="10:22" ht="3" customHeight="1">
      <c r="J6" s="530"/>
      <c r="K6" s="530"/>
      <c r="L6" s="525"/>
      <c r="M6" s="525"/>
      <c r="N6" s="525"/>
      <c r="O6" s="529"/>
      <c r="P6" s="529"/>
      <c r="Q6" s="529"/>
      <c r="R6" s="529"/>
      <c r="S6" s="529"/>
      <c r="T6" s="529"/>
      <c r="U6" s="529"/>
      <c r="V6" s="533"/>
    </row>
    <row r="7" spans="1:29" s="571" customFormat="1" ht="22.5">
      <c r="A7" s="591"/>
      <c r="B7" s="591"/>
      <c r="C7" s="591"/>
      <c r="D7" s="591"/>
      <c r="E7" s="591"/>
      <c r="F7" s="591"/>
      <c r="G7" s="591"/>
      <c r="H7" s="591"/>
      <c r="L7" s="500"/>
      <c r="M7" s="618" t="s">
        <v>502</v>
      </c>
      <c r="N7" s="667"/>
      <c r="O7" s="1208" t="str">
        <f>IF(NameOrPr_ch="",IF(NameOrPr="","",NameOrPr),NameOrPr_ch)</f>
        <v>Региональная служба по тарифам Нижегородской области</v>
      </c>
      <c r="P7" s="1208"/>
      <c r="Q7" s="1208"/>
      <c r="R7" s="1208"/>
      <c r="S7" s="1208"/>
      <c r="T7" s="1208"/>
      <c r="U7" s="583"/>
      <c r="V7" s="583"/>
      <c r="W7" s="520"/>
      <c r="X7" s="591"/>
      <c r="Y7" s="591"/>
      <c r="Z7" s="591"/>
      <c r="AA7" s="591"/>
      <c r="AB7" s="591"/>
      <c r="AC7" s="591"/>
    </row>
    <row r="8" spans="1:29" s="571" customFormat="1" ht="18.75">
      <c r="A8" s="591"/>
      <c r="B8" s="591"/>
      <c r="C8" s="591"/>
      <c r="D8" s="591"/>
      <c r="E8" s="591"/>
      <c r="F8" s="591"/>
      <c r="G8" s="591"/>
      <c r="H8" s="591"/>
      <c r="L8" s="500"/>
      <c r="M8" s="618" t="s">
        <v>597</v>
      </c>
      <c r="N8" s="667"/>
      <c r="O8" s="1208" t="str">
        <f>IF(datePr_ch="",IF(datePr="","",datePr),datePr_ch)</f>
        <v>21.11.2019</v>
      </c>
      <c r="P8" s="1208"/>
      <c r="Q8" s="1208"/>
      <c r="R8" s="1208"/>
      <c r="S8" s="1208"/>
      <c r="T8" s="1208"/>
      <c r="U8" s="583"/>
      <c r="V8" s="583"/>
      <c r="W8" s="520"/>
      <c r="X8" s="591"/>
      <c r="Y8" s="591"/>
      <c r="Z8" s="591"/>
      <c r="AA8" s="591"/>
      <c r="AB8" s="591"/>
      <c r="AC8" s="591"/>
    </row>
    <row r="9" spans="1:29" s="571" customFormat="1" ht="18.75">
      <c r="A9" s="591"/>
      <c r="B9" s="591"/>
      <c r="C9" s="591"/>
      <c r="D9" s="591"/>
      <c r="E9" s="591"/>
      <c r="F9" s="591"/>
      <c r="G9" s="591"/>
      <c r="H9" s="591"/>
      <c r="L9" s="553"/>
      <c r="M9" s="618" t="s">
        <v>596</v>
      </c>
      <c r="N9" s="667"/>
      <c r="O9" s="1208" t="str">
        <f>IF(numberPr_ch="",IF(numberPr="","",numberPr),numberPr_ch)</f>
        <v>53/45</v>
      </c>
      <c r="P9" s="1208"/>
      <c r="Q9" s="1208"/>
      <c r="R9" s="1208"/>
      <c r="S9" s="1208"/>
      <c r="T9" s="1208"/>
      <c r="U9" s="583"/>
      <c r="V9" s="583"/>
      <c r="W9" s="520"/>
      <c r="X9" s="591"/>
      <c r="Y9" s="591"/>
      <c r="Z9" s="591"/>
      <c r="AA9" s="591"/>
      <c r="AB9" s="591"/>
      <c r="AC9" s="591"/>
    </row>
    <row r="10" spans="1:29" s="571" customFormat="1" ht="18.75">
      <c r="A10" s="591"/>
      <c r="B10" s="591"/>
      <c r="C10" s="591"/>
      <c r="D10" s="591"/>
      <c r="E10" s="591"/>
      <c r="F10" s="591"/>
      <c r="G10" s="591"/>
      <c r="H10" s="591"/>
      <c r="L10" s="553"/>
      <c r="M10" s="618" t="s">
        <v>501</v>
      </c>
      <c r="N10" s="667"/>
      <c r="O10" s="1208" t="str">
        <f>IF(IstPub_ch="",IF(IstPub="","",IstPub),IstPub_ch)</f>
        <v>www.rstno.ru</v>
      </c>
      <c r="P10" s="1208"/>
      <c r="Q10" s="1208"/>
      <c r="R10" s="1208"/>
      <c r="S10" s="1208"/>
      <c r="T10" s="1208"/>
      <c r="U10" s="583"/>
      <c r="V10" s="583"/>
      <c r="W10" s="520"/>
      <c r="X10" s="591"/>
      <c r="Y10" s="591"/>
      <c r="Z10" s="591"/>
      <c r="AA10" s="591"/>
      <c r="AB10" s="591"/>
      <c r="AC10" s="591"/>
    </row>
    <row r="11" spans="1:29" s="571" customFormat="1" ht="11.25" hidden="1">
      <c r="A11" s="591"/>
      <c r="B11" s="591"/>
      <c r="C11" s="591"/>
      <c r="D11" s="591"/>
      <c r="E11" s="591"/>
      <c r="F11" s="591"/>
      <c r="G11" s="591"/>
      <c r="H11" s="591"/>
      <c r="L11" s="1232"/>
      <c r="M11" s="1232"/>
      <c r="N11" s="567"/>
      <c r="O11" s="583"/>
      <c r="P11" s="583"/>
      <c r="Q11" s="583"/>
      <c r="R11" s="583"/>
      <c r="S11" s="583"/>
      <c r="T11" s="583"/>
      <c r="U11" s="589" t="s">
        <v>373</v>
      </c>
      <c r="X11" s="591"/>
      <c r="Y11" s="591"/>
      <c r="Z11" s="591"/>
      <c r="AA11" s="591"/>
      <c r="AB11" s="591"/>
      <c r="AC11" s="591"/>
    </row>
    <row r="12" spans="10:21" ht="14.25">
      <c r="J12" s="530"/>
      <c r="K12" s="530"/>
      <c r="L12" s="525"/>
      <c r="M12" s="525"/>
      <c r="N12" s="503"/>
      <c r="O12" s="1209"/>
      <c r="P12" s="1209"/>
      <c r="Q12" s="1209"/>
      <c r="R12" s="1209"/>
      <c r="S12" s="1209"/>
      <c r="T12" s="1209"/>
      <c r="U12" s="1209"/>
    </row>
    <row r="13" spans="10:23" ht="14.25">
      <c r="J13" s="530"/>
      <c r="K13" s="530"/>
      <c r="L13" s="1153" t="s">
        <v>454</v>
      </c>
      <c r="M13" s="1153"/>
      <c r="N13" s="1153"/>
      <c r="O13" s="1153"/>
      <c r="P13" s="1153"/>
      <c r="Q13" s="1153"/>
      <c r="R13" s="1153"/>
      <c r="S13" s="1153"/>
      <c r="T13" s="1153"/>
      <c r="U13" s="1153"/>
      <c r="V13" s="1153"/>
      <c r="W13" s="1153" t="s">
        <v>455</v>
      </c>
    </row>
    <row r="14" spans="10:23" ht="14.25" customHeight="1">
      <c r="J14" s="530"/>
      <c r="K14" s="530"/>
      <c r="L14" s="1215" t="s">
        <v>92</v>
      </c>
      <c r="M14" s="1215" t="s">
        <v>640</v>
      </c>
      <c r="N14" s="662"/>
      <c r="O14" s="1216" t="s">
        <v>642</v>
      </c>
      <c r="P14" s="1217"/>
      <c r="Q14" s="1217"/>
      <c r="R14" s="1217"/>
      <c r="S14" s="1217"/>
      <c r="T14" s="1218"/>
      <c r="U14" s="1226" t="s">
        <v>341</v>
      </c>
      <c r="V14" s="1212" t="s">
        <v>275</v>
      </c>
      <c r="W14" s="1153"/>
    </row>
    <row r="15" spans="10:23" ht="14.25" customHeight="1">
      <c r="J15" s="530"/>
      <c r="K15" s="530"/>
      <c r="L15" s="1215"/>
      <c r="M15" s="1215"/>
      <c r="N15" s="663"/>
      <c r="O15" s="1221" t="s">
        <v>606</v>
      </c>
      <c r="P15" s="1219" t="s">
        <v>271</v>
      </c>
      <c r="Q15" s="1220"/>
      <c r="R15" s="1223" t="s">
        <v>655</v>
      </c>
      <c r="S15" s="1224"/>
      <c r="T15" s="1225"/>
      <c r="U15" s="1227"/>
      <c r="V15" s="1213"/>
      <c r="W15" s="1153"/>
    </row>
    <row r="16" spans="10:23" ht="33.75" customHeight="1">
      <c r="J16" s="530"/>
      <c r="K16" s="530"/>
      <c r="L16" s="1215"/>
      <c r="M16" s="1215"/>
      <c r="N16" s="664"/>
      <c r="O16" s="1222"/>
      <c r="P16" s="536" t="s">
        <v>607</v>
      </c>
      <c r="Q16" s="536" t="s">
        <v>6</v>
      </c>
      <c r="R16" s="537" t="s">
        <v>274</v>
      </c>
      <c r="S16" s="1210" t="s">
        <v>273</v>
      </c>
      <c r="T16" s="1211"/>
      <c r="U16" s="1228"/>
      <c r="V16" s="1214"/>
      <c r="W16" s="1153"/>
    </row>
    <row r="17" spans="10:23" ht="14.25">
      <c r="J17" s="530"/>
      <c r="K17" s="570">
        <v>1</v>
      </c>
      <c r="L17" s="648" t="s">
        <v>93</v>
      </c>
      <c r="M17" s="648" t="s">
        <v>49</v>
      </c>
      <c r="N17" s="650" t="str">
        <f ca="1">OFFSET(N17,0,-1)</f>
        <v>2</v>
      </c>
      <c r="O17" s="649">
        <f ca="1">OFFSET(O17,0,-1)+1</f>
        <v>3</v>
      </c>
      <c r="P17" s="649">
        <f ca="1">OFFSET(P17,0,-1)+1</f>
        <v>4</v>
      </c>
      <c r="Q17" s="649">
        <f ca="1">OFFSET(Q17,0,-1)+1</f>
        <v>5</v>
      </c>
      <c r="R17" s="649">
        <f ca="1">OFFSET(R17,0,-1)+1</f>
        <v>6</v>
      </c>
      <c r="S17" s="1233">
        <f ca="1">OFFSET(S17,0,-1)+1</f>
        <v>7</v>
      </c>
      <c r="T17" s="1233"/>
      <c r="U17" s="649">
        <f ca="1">OFFSET(U17,0,-2)+1</f>
        <v>8</v>
      </c>
      <c r="V17" s="650">
        <f ca="1">OFFSET(V17,0,-1)</f>
        <v>8</v>
      </c>
      <c r="W17" s="649">
        <f ca="1">OFFSET(W17,0,-1)+1</f>
        <v>9</v>
      </c>
    </row>
    <row r="18" spans="1:29" ht="22.5">
      <c r="A18" s="1234">
        <v>1</v>
      </c>
      <c r="B18" s="866"/>
      <c r="C18" s="866"/>
      <c r="D18" s="866"/>
      <c r="E18" s="867"/>
      <c r="F18" s="868"/>
      <c r="G18" s="868"/>
      <c r="H18" s="868"/>
      <c r="I18" s="869"/>
      <c r="J18" s="864"/>
      <c r="K18" s="871"/>
      <c r="L18" s="594">
        <f>mergeValue(A18)</f>
        <v>1</v>
      </c>
      <c r="M18" s="642" t="s">
        <v>20</v>
      </c>
      <c r="N18" s="647"/>
      <c r="O18" s="1235"/>
      <c r="P18" s="1235"/>
      <c r="Q18" s="1235"/>
      <c r="R18" s="1235"/>
      <c r="S18" s="1235"/>
      <c r="T18" s="1235"/>
      <c r="U18" s="1235"/>
      <c r="V18" s="1235"/>
      <c r="W18" s="631" t="s">
        <v>476</v>
      </c>
      <c r="Y18" s="590"/>
      <c r="Z18" s="590" t="str">
        <f aca="true" t="shared" si="0" ref="Z18:Z31">IF(M18="","",M18)</f>
        <v>Наименование тарифа</v>
      </c>
      <c r="AA18" s="590"/>
      <c r="AB18" s="590"/>
      <c r="AC18" s="590"/>
    </row>
    <row r="19" spans="1:29" ht="22.5">
      <c r="A19" s="1234"/>
      <c r="B19" s="1234">
        <v>1</v>
      </c>
      <c r="C19" s="866"/>
      <c r="D19" s="866"/>
      <c r="E19" s="868"/>
      <c r="F19" s="868"/>
      <c r="G19" s="868"/>
      <c r="H19" s="868"/>
      <c r="I19" s="863"/>
      <c r="J19" s="862"/>
      <c r="K19" s="865"/>
      <c r="L19" s="594" t="str">
        <f>mergeValue(A19)&amp;"."&amp;mergeValue(B19)</f>
        <v>1.1</v>
      </c>
      <c r="M19" s="547" t="s">
        <v>16</v>
      </c>
      <c r="N19" s="647"/>
      <c r="O19" s="1235"/>
      <c r="P19" s="1235"/>
      <c r="Q19" s="1235"/>
      <c r="R19" s="1235"/>
      <c r="S19" s="1235"/>
      <c r="T19" s="1235"/>
      <c r="U19" s="1235"/>
      <c r="V19" s="1235"/>
      <c r="W19" s="631" t="s">
        <v>477</v>
      </c>
      <c r="Y19" s="590"/>
      <c r="Z19" s="590" t="str">
        <f t="shared" si="0"/>
        <v>Территория действия тарифа</v>
      </c>
      <c r="AA19" s="590"/>
      <c r="AB19" s="590"/>
      <c r="AC19" s="590"/>
    </row>
    <row r="20" spans="1:29" ht="22.5">
      <c r="A20" s="1234"/>
      <c r="B20" s="1234"/>
      <c r="C20" s="1234">
        <v>1</v>
      </c>
      <c r="D20" s="866"/>
      <c r="E20" s="868"/>
      <c r="F20" s="868"/>
      <c r="G20" s="868"/>
      <c r="H20" s="868"/>
      <c r="I20" s="870"/>
      <c r="J20" s="862"/>
      <c r="K20" s="865"/>
      <c r="L20" s="594" t="str">
        <f>mergeValue(A20)&amp;"."&amp;mergeValue(B20)&amp;"."&amp;mergeValue(C20)</f>
        <v>1.1.1</v>
      </c>
      <c r="M20" s="548" t="s">
        <v>7</v>
      </c>
      <c r="N20" s="647"/>
      <c r="O20" s="1235"/>
      <c r="P20" s="1235"/>
      <c r="Q20" s="1235"/>
      <c r="R20" s="1235"/>
      <c r="S20" s="1235"/>
      <c r="T20" s="1235"/>
      <c r="U20" s="1235"/>
      <c r="V20" s="1235"/>
      <c r="W20" s="631" t="s">
        <v>634</v>
      </c>
      <c r="Y20" s="590"/>
      <c r="Z20" s="590" t="str">
        <f t="shared" si="0"/>
        <v>Наименование системы теплоснабжения </v>
      </c>
      <c r="AA20" s="590"/>
      <c r="AB20" s="590"/>
      <c r="AC20" s="590"/>
    </row>
    <row r="21" spans="1:29" ht="22.5">
      <c r="A21" s="1234"/>
      <c r="B21" s="1234"/>
      <c r="C21" s="1234"/>
      <c r="D21" s="1234">
        <v>1</v>
      </c>
      <c r="E21" s="868"/>
      <c r="F21" s="868"/>
      <c r="G21" s="868"/>
      <c r="H21" s="868"/>
      <c r="I21" s="870"/>
      <c r="J21" s="862"/>
      <c r="K21" s="865"/>
      <c r="L21" s="594" t="str">
        <f>mergeValue(A21)&amp;"."&amp;mergeValue(B21)&amp;"."&amp;mergeValue(C21)&amp;"."&amp;mergeValue(D21)</f>
        <v>1.1.1.1</v>
      </c>
      <c r="M21" s="549" t="s">
        <v>22</v>
      </c>
      <c r="N21" s="647"/>
      <c r="O21" s="1235"/>
      <c r="P21" s="1235"/>
      <c r="Q21" s="1235"/>
      <c r="R21" s="1235"/>
      <c r="S21" s="1235"/>
      <c r="T21" s="1235"/>
      <c r="U21" s="1235"/>
      <c r="V21" s="1235"/>
      <c r="W21" s="631" t="s">
        <v>635</v>
      </c>
      <c r="Y21" s="590"/>
      <c r="Z21" s="590" t="str">
        <f t="shared" si="0"/>
        <v>Источник тепловой энергии  </v>
      </c>
      <c r="AA21" s="590"/>
      <c r="AB21" s="590"/>
      <c r="AC21" s="590"/>
    </row>
    <row r="22" spans="1:29" ht="101.25">
      <c r="A22" s="1234"/>
      <c r="B22" s="1234"/>
      <c r="C22" s="1234"/>
      <c r="D22" s="1234"/>
      <c r="E22" s="1234">
        <v>1</v>
      </c>
      <c r="F22" s="868"/>
      <c r="G22" s="868"/>
      <c r="H22" s="866">
        <v>1</v>
      </c>
      <c r="I22" s="1234">
        <v>1</v>
      </c>
      <c r="J22" s="868"/>
      <c r="K22" s="873"/>
      <c r="L22" s="594" t="str">
        <f>mergeValue(A22)&amp;"."&amp;mergeValue(B22)&amp;"."&amp;mergeValue(C22)&amp;"."&amp;mergeValue(D22)&amp;"."&amp;mergeValue(E22)</f>
        <v>1.1.1.1.1</v>
      </c>
      <c r="M22" s="555" t="s">
        <v>9</v>
      </c>
      <c r="N22" s="647"/>
      <c r="O22" s="1236"/>
      <c r="P22" s="1236"/>
      <c r="Q22" s="1236"/>
      <c r="R22" s="1236"/>
      <c r="S22" s="1236"/>
      <c r="T22" s="1236"/>
      <c r="U22" s="1236"/>
      <c r="V22" s="1236"/>
      <c r="W22" s="631" t="s">
        <v>639</v>
      </c>
      <c r="Y22" s="590"/>
      <c r="Z22" s="590" t="str">
        <f t="shared" si="0"/>
        <v>Схема подключения теплопотребляющей установки к коллектору источника тепловой энергии</v>
      </c>
      <c r="AA22" s="590"/>
      <c r="AB22" s="590"/>
      <c r="AC22" s="590"/>
    </row>
    <row r="23" spans="1:29" ht="90">
      <c r="A23" s="1234"/>
      <c r="B23" s="1234"/>
      <c r="C23" s="1234"/>
      <c r="D23" s="1234"/>
      <c r="E23" s="1234"/>
      <c r="F23" s="1234">
        <v>1</v>
      </c>
      <c r="G23" s="866"/>
      <c r="H23" s="866"/>
      <c r="I23" s="1234"/>
      <c r="J23" s="1234">
        <v>1</v>
      </c>
      <c r="K23" s="874"/>
      <c r="L23" s="594" t="str">
        <f>mergeValue(A23)&amp;"."&amp;mergeValue(B23)&amp;"."&amp;mergeValue(C23)&amp;"."&amp;mergeValue(D23)&amp;"."&amp;mergeValue(E23)&amp;"."&amp;mergeValue(F23)</f>
        <v>1.1.1.1.1.1</v>
      </c>
      <c r="M23" s="556" t="s">
        <v>10</v>
      </c>
      <c r="N23" s="647"/>
      <c r="O23" s="1237"/>
      <c r="P23" s="1238"/>
      <c r="Q23" s="1238"/>
      <c r="R23" s="1238"/>
      <c r="S23" s="1238"/>
      <c r="T23" s="1238"/>
      <c r="U23" s="1238"/>
      <c r="V23" s="1239"/>
      <c r="W23" s="631" t="s">
        <v>637</v>
      </c>
      <c r="Y23" s="590"/>
      <c r="Z23" s="590" t="str">
        <f t="shared" si="0"/>
        <v>Группа потребителей</v>
      </c>
      <c r="AA23" s="590"/>
      <c r="AB23" s="590"/>
      <c r="AC23" s="590"/>
    </row>
    <row r="24" spans="1:29" ht="189" customHeight="1">
      <c r="A24" s="1234"/>
      <c r="B24" s="1234"/>
      <c r="C24" s="1234"/>
      <c r="D24" s="1234"/>
      <c r="E24" s="1234"/>
      <c r="F24" s="1234"/>
      <c r="G24" s="866">
        <v>1</v>
      </c>
      <c r="H24" s="866"/>
      <c r="I24" s="1234"/>
      <c r="J24" s="1234"/>
      <c r="K24" s="874">
        <v>1</v>
      </c>
      <c r="L24" s="594" t="str">
        <f>mergeValue(A24)&amp;"."&amp;mergeValue(B24)&amp;"."&amp;mergeValue(C24)&amp;"."&amp;mergeValue(D24)&amp;"."&amp;mergeValue(E24)&amp;"."&amp;mergeValue(F24)&amp;"."&amp;mergeValue(G24)</f>
        <v>1.1.1.1.1.1.1</v>
      </c>
      <c r="M24" s="1070"/>
      <c r="N24" s="647"/>
      <c r="O24" s="563"/>
      <c r="P24" s="563"/>
      <c r="Q24" s="1095"/>
      <c r="R24" s="1229"/>
      <c r="S24" s="1230" t="s">
        <v>84</v>
      </c>
      <c r="T24" s="1229"/>
      <c r="U24" s="1230" t="s">
        <v>85</v>
      </c>
      <c r="V24" s="563"/>
      <c r="W24" s="1205" t="s">
        <v>656</v>
      </c>
      <c r="X24" s="586">
        <f>strCheckDate(O25:V25)</f>
      </c>
      <c r="Y24" s="590"/>
      <c r="Z24" s="590">
        <f t="shared" si="0"/>
      </c>
      <c r="AA24" s="590"/>
      <c r="AB24" s="590"/>
      <c r="AC24" s="590"/>
    </row>
    <row r="25" spans="1:29" ht="11.25" customHeight="1" hidden="1">
      <c r="A25" s="1234"/>
      <c r="B25" s="1234"/>
      <c r="C25" s="1234"/>
      <c r="D25" s="1234"/>
      <c r="E25" s="1234"/>
      <c r="F25" s="1234"/>
      <c r="G25" s="866"/>
      <c r="H25" s="866"/>
      <c r="I25" s="1234"/>
      <c r="J25" s="1234"/>
      <c r="K25" s="874"/>
      <c r="L25" s="601"/>
      <c r="M25" s="647"/>
      <c r="N25" s="647"/>
      <c r="O25" s="563"/>
      <c r="P25" s="563"/>
      <c r="Q25" s="585" t="str">
        <f>R24&amp;"-"&amp;T24</f>
        <v>-</v>
      </c>
      <c r="R25" s="1229"/>
      <c r="S25" s="1230"/>
      <c r="T25" s="1229"/>
      <c r="U25" s="1230"/>
      <c r="V25" s="563"/>
      <c r="W25" s="1206"/>
      <c r="Y25" s="590"/>
      <c r="Z25" s="590">
        <f t="shared" si="0"/>
      </c>
      <c r="AA25" s="590"/>
      <c r="AB25" s="590"/>
      <c r="AC25" s="590"/>
    </row>
    <row r="26" spans="1:29" ht="15" customHeight="1">
      <c r="A26" s="1234"/>
      <c r="B26" s="1234"/>
      <c r="C26" s="1234"/>
      <c r="D26" s="1234"/>
      <c r="E26" s="1234"/>
      <c r="F26" s="1234"/>
      <c r="G26" s="868"/>
      <c r="H26" s="866"/>
      <c r="I26" s="1234"/>
      <c r="J26" s="1234"/>
      <c r="K26" s="873"/>
      <c r="L26" s="539"/>
      <c r="M26" s="558" t="s">
        <v>25</v>
      </c>
      <c r="N26" s="565"/>
      <c r="O26" s="565"/>
      <c r="P26" s="565"/>
      <c r="Q26" s="565"/>
      <c r="R26" s="565"/>
      <c r="S26" s="565"/>
      <c r="T26" s="565"/>
      <c r="U26" s="565"/>
      <c r="V26" s="561"/>
      <c r="W26" s="1207"/>
      <c r="Y26" s="590"/>
      <c r="Z26" s="590" t="str">
        <f t="shared" si="0"/>
        <v>Добавить вид теплоносителя (параметры теплоносителя)</v>
      </c>
      <c r="AA26" s="590"/>
      <c r="AB26" s="590"/>
      <c r="AC26" s="590"/>
    </row>
    <row r="27" spans="1:29" ht="15" customHeight="1">
      <c r="A27" s="1234"/>
      <c r="B27" s="1234"/>
      <c r="C27" s="1234"/>
      <c r="D27" s="1234"/>
      <c r="E27" s="1234"/>
      <c r="F27" s="868"/>
      <c r="G27" s="868"/>
      <c r="H27" s="866"/>
      <c r="I27" s="1234"/>
      <c r="J27" s="868"/>
      <c r="K27" s="873"/>
      <c r="L27" s="539"/>
      <c r="M27" s="557" t="s">
        <v>11</v>
      </c>
      <c r="N27" s="565"/>
      <c r="O27" s="565"/>
      <c r="P27" s="565"/>
      <c r="Q27" s="565"/>
      <c r="R27" s="565"/>
      <c r="S27" s="565"/>
      <c r="T27" s="565"/>
      <c r="U27" s="564"/>
      <c r="V27" s="565"/>
      <c r="W27" s="666"/>
      <c r="Y27" s="590"/>
      <c r="Z27" s="590" t="str">
        <f t="shared" si="0"/>
        <v>Добавить группу потребителей</v>
      </c>
      <c r="AA27" s="590"/>
      <c r="AB27" s="590"/>
      <c r="AC27" s="590"/>
    </row>
    <row r="28" spans="1:29" ht="15" customHeight="1">
      <c r="A28" s="1234"/>
      <c r="B28" s="1234"/>
      <c r="C28" s="1234"/>
      <c r="D28" s="1234"/>
      <c r="E28" s="872"/>
      <c r="F28" s="868"/>
      <c r="G28" s="868"/>
      <c r="H28" s="868"/>
      <c r="I28" s="864"/>
      <c r="J28" s="861"/>
      <c r="K28" s="871"/>
      <c r="L28" s="539"/>
      <c r="M28" s="552" t="s">
        <v>12</v>
      </c>
      <c r="N28" s="565"/>
      <c r="O28" s="565"/>
      <c r="P28" s="565"/>
      <c r="Q28" s="565"/>
      <c r="R28" s="565"/>
      <c r="S28" s="565"/>
      <c r="T28" s="565"/>
      <c r="U28" s="564"/>
      <c r="V28" s="565"/>
      <c r="W28" s="666"/>
      <c r="Y28" s="590"/>
      <c r="Z28" s="590" t="str">
        <f t="shared" si="0"/>
        <v>Добавить схему подключения</v>
      </c>
      <c r="AA28" s="590"/>
      <c r="AB28" s="590"/>
      <c r="AC28" s="590"/>
    </row>
    <row r="29" spans="1:29" ht="15" customHeight="1">
      <c r="A29" s="1234"/>
      <c r="B29" s="1234"/>
      <c r="C29" s="1234"/>
      <c r="D29" s="872"/>
      <c r="E29" s="872"/>
      <c r="F29" s="868"/>
      <c r="G29" s="868"/>
      <c r="H29" s="868"/>
      <c r="I29" s="864"/>
      <c r="J29" s="861"/>
      <c r="K29" s="871"/>
      <c r="L29" s="539"/>
      <c r="M29" s="551" t="s">
        <v>17</v>
      </c>
      <c r="N29" s="565"/>
      <c r="O29" s="565"/>
      <c r="P29" s="565"/>
      <c r="Q29" s="565"/>
      <c r="R29" s="565"/>
      <c r="S29" s="565"/>
      <c r="T29" s="565"/>
      <c r="U29" s="564"/>
      <c r="V29" s="565"/>
      <c r="W29" s="666"/>
      <c r="Y29" s="590"/>
      <c r="Z29" s="590" t="str">
        <f t="shared" si="0"/>
        <v>Добавить источник тепловой энергии</v>
      </c>
      <c r="AA29" s="590"/>
      <c r="AB29" s="590"/>
      <c r="AC29" s="590"/>
    </row>
    <row r="30" spans="1:29" ht="15" customHeight="1">
      <c r="A30" s="1234"/>
      <c r="B30" s="1234"/>
      <c r="C30" s="872"/>
      <c r="D30" s="872"/>
      <c r="E30" s="872"/>
      <c r="F30" s="872"/>
      <c r="G30" s="877"/>
      <c r="H30" s="864"/>
      <c r="I30" s="875"/>
      <c r="J30" s="861"/>
      <c r="K30" s="876"/>
      <c r="L30" s="539"/>
      <c r="M30" s="550" t="s">
        <v>18</v>
      </c>
      <c r="N30" s="565"/>
      <c r="O30" s="565"/>
      <c r="P30" s="565"/>
      <c r="Q30" s="565"/>
      <c r="R30" s="565"/>
      <c r="S30" s="565"/>
      <c r="T30" s="565"/>
      <c r="U30" s="564"/>
      <c r="V30" s="565"/>
      <c r="W30" s="666"/>
      <c r="Y30" s="590"/>
      <c r="Z30" s="590" t="str">
        <f t="shared" si="0"/>
        <v>Добавить наименование системы теплоснабжения</v>
      </c>
      <c r="AA30" s="590"/>
      <c r="AB30" s="590"/>
      <c r="AC30" s="590"/>
    </row>
    <row r="31" spans="1:29" ht="15" customHeight="1">
      <c r="A31" s="1234"/>
      <c r="B31" s="872"/>
      <c r="C31" s="872"/>
      <c r="D31" s="872"/>
      <c r="E31" s="872"/>
      <c r="F31" s="872"/>
      <c r="G31" s="877"/>
      <c r="H31" s="864"/>
      <c r="I31" s="864"/>
      <c r="J31" s="861"/>
      <c r="K31" s="871"/>
      <c r="L31" s="539"/>
      <c r="M31" s="559" t="s">
        <v>19</v>
      </c>
      <c r="N31" s="565"/>
      <c r="O31" s="565"/>
      <c r="P31" s="565"/>
      <c r="Q31" s="565"/>
      <c r="R31" s="565"/>
      <c r="S31" s="565"/>
      <c r="T31" s="565"/>
      <c r="U31" s="564"/>
      <c r="V31" s="565"/>
      <c r="W31" s="666"/>
      <c r="Y31" s="590"/>
      <c r="Z31" s="590" t="str">
        <f t="shared" si="0"/>
        <v>Добавить территорию действия тарифа</v>
      </c>
      <c r="AA31" s="590"/>
      <c r="AB31" s="590"/>
      <c r="AC31" s="590"/>
    </row>
    <row r="32" spans="1:29" s="523" customFormat="1" ht="15" customHeight="1">
      <c r="A32" s="860"/>
      <c r="B32" s="860"/>
      <c r="C32" s="860"/>
      <c r="D32" s="860"/>
      <c r="E32" s="860"/>
      <c r="F32" s="860"/>
      <c r="G32" s="860"/>
      <c r="H32" s="860"/>
      <c r="I32" s="860"/>
      <c r="J32" s="860"/>
      <c r="K32" s="860"/>
      <c r="L32" s="493"/>
      <c r="M32" s="566" t="s">
        <v>309</v>
      </c>
      <c r="N32" s="565"/>
      <c r="O32" s="565"/>
      <c r="P32" s="565"/>
      <c r="Q32" s="565"/>
      <c r="R32" s="565"/>
      <c r="S32" s="565"/>
      <c r="T32" s="565"/>
      <c r="U32" s="564"/>
      <c r="V32" s="565"/>
      <c r="W32" s="666"/>
      <c r="X32" s="588"/>
      <c r="Y32" s="588"/>
      <c r="Z32" s="588"/>
      <c r="AA32" s="588"/>
      <c r="AB32" s="588"/>
      <c r="AC32" s="588"/>
    </row>
    <row r="33" spans="1:29" ht="11.25">
      <c r="A33" s="524"/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X33" s="524"/>
      <c r="Y33" s="524"/>
      <c r="Z33" s="524"/>
      <c r="AA33" s="524"/>
      <c r="AB33" s="524"/>
      <c r="AC33" s="524"/>
    </row>
    <row r="34" spans="12:23" ht="90" customHeight="1">
      <c r="L34" s="1">
        <v>1</v>
      </c>
      <c r="M34" s="1198" t="s">
        <v>633</v>
      </c>
      <c r="N34" s="1198"/>
      <c r="O34" s="1198"/>
      <c r="P34" s="1198"/>
      <c r="Q34" s="1198"/>
      <c r="R34" s="1198"/>
      <c r="S34" s="1198"/>
      <c r="T34" s="1198"/>
      <c r="U34" s="1198"/>
      <c r="V34" s="1198"/>
      <c r="W34" s="1198"/>
    </row>
  </sheetData>
  <sheetProtection password="FA9C" sheet="1" objects="1" scenarios="1" formatColumns="0" formatRows="0"/>
  <mergeCells count="39">
    <mergeCell ref="I22:I27"/>
    <mergeCell ref="J23:J26"/>
    <mergeCell ref="A18:A31"/>
    <mergeCell ref="O18:V18"/>
    <mergeCell ref="B19:B30"/>
    <mergeCell ref="O19:V19"/>
    <mergeCell ref="C20:C29"/>
    <mergeCell ref="U24:U25"/>
    <mergeCell ref="O20:V20"/>
    <mergeCell ref="D21:D28"/>
    <mergeCell ref="O21:V21"/>
    <mergeCell ref="E22:E27"/>
    <mergeCell ref="O22:V22"/>
    <mergeCell ref="F23:F26"/>
    <mergeCell ref="O23:V23"/>
    <mergeCell ref="R24:R25"/>
    <mergeCell ref="L5:T5"/>
    <mergeCell ref="O9:T9"/>
    <mergeCell ref="O10:T10"/>
    <mergeCell ref="L11:M11"/>
    <mergeCell ref="O12:U12"/>
    <mergeCell ref="O7:T7"/>
    <mergeCell ref="O8:T8"/>
    <mergeCell ref="M34:W34"/>
    <mergeCell ref="L13:V13"/>
    <mergeCell ref="L14:L16"/>
    <mergeCell ref="M14:M16"/>
    <mergeCell ref="O14:T14"/>
    <mergeCell ref="U14:U16"/>
    <mergeCell ref="V14:V16"/>
    <mergeCell ref="O15:O16"/>
    <mergeCell ref="W13:W16"/>
    <mergeCell ref="S16:T16"/>
    <mergeCell ref="P15:Q15"/>
    <mergeCell ref="R15:T15"/>
    <mergeCell ref="S17:T17"/>
    <mergeCell ref="W24:W26"/>
    <mergeCell ref="S24:S25"/>
    <mergeCell ref="T24:T25"/>
  </mergeCells>
  <dataValidations count="3">
    <dataValidation type="list" allowBlank="1" showInputMessage="1" showErrorMessage="1" errorTitle="Ошибка" error="Выберите значение из списка" sqref="O22">
      <formula1>kind_of_scheme_in</formula1>
    </dataValidation>
    <dataValidation allowBlank="1" promptTitle="checkPeriodRange" sqref="Q25"/>
    <dataValidation type="list" allowBlank="1" showInputMessage="1" showErrorMessage="1" prompt="Выберите значение из списка" errorTitle="Ошибка" error="Выберите значение из списка" sqref="O23">
      <formula1>kind_of_cons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5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1015" hidden="1" customWidth="1"/>
    <col min="2" max="4" width="3.7109375" style="1009" hidden="1" customWidth="1"/>
    <col min="5" max="5" width="3.7109375" style="810" customWidth="1"/>
    <col min="6" max="6" width="9.7109375" style="991" customWidth="1"/>
    <col min="7" max="7" width="37.7109375" style="991" customWidth="1"/>
    <col min="8" max="8" width="66.8515625" style="991" customWidth="1"/>
    <col min="9" max="9" width="115.7109375" style="991" customWidth="1"/>
    <col min="10" max="11" width="10.57421875" style="1009" customWidth="1"/>
    <col min="12" max="12" width="11.140625" style="1009" customWidth="1"/>
    <col min="13" max="20" width="10.57421875" style="1009" customWidth="1"/>
    <col min="21" max="16384" width="10.57421875" style="991" customWidth="1"/>
  </cols>
  <sheetData>
    <row r="1" ht="3" customHeight="1">
      <c r="A1" s="1015" t="s">
        <v>49</v>
      </c>
    </row>
    <row r="2" spans="6:9" ht="22.5">
      <c r="F2" s="1199" t="s">
        <v>491</v>
      </c>
      <c r="G2" s="1200"/>
      <c r="H2" s="1201"/>
      <c r="I2" s="807"/>
    </row>
    <row r="3" ht="3" customHeight="1"/>
    <row r="4" spans="1:20" s="1008" customFormat="1" ht="11.25">
      <c r="A4" s="1014"/>
      <c r="B4" s="1014"/>
      <c r="C4" s="1014"/>
      <c r="D4" s="1014"/>
      <c r="F4" s="1153" t="s">
        <v>454</v>
      </c>
      <c r="G4" s="1153"/>
      <c r="H4" s="1153"/>
      <c r="I4" s="1202" t="s">
        <v>455</v>
      </c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</row>
    <row r="5" spans="1:20" s="1008" customFormat="1" ht="11.25" customHeight="1">
      <c r="A5" s="1014"/>
      <c r="B5" s="1014"/>
      <c r="C5" s="1014"/>
      <c r="D5" s="1014"/>
      <c r="F5" s="1023" t="s">
        <v>92</v>
      </c>
      <c r="G5" s="811" t="s">
        <v>457</v>
      </c>
      <c r="H5" s="1032" t="s">
        <v>442</v>
      </c>
      <c r="I5" s="1202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</row>
    <row r="6" spans="1:20" s="1008" customFormat="1" ht="12" customHeight="1">
      <c r="A6" s="1014"/>
      <c r="B6" s="1014"/>
      <c r="C6" s="1014"/>
      <c r="D6" s="1014"/>
      <c r="F6" s="812" t="s">
        <v>93</v>
      </c>
      <c r="G6" s="813">
        <v>2</v>
      </c>
      <c r="H6" s="814">
        <v>3</v>
      </c>
      <c r="I6" s="609">
        <v>4</v>
      </c>
      <c r="J6" s="1014">
        <v>4</v>
      </c>
      <c r="K6" s="1014"/>
      <c r="L6" s="1014"/>
      <c r="M6" s="1014"/>
      <c r="N6" s="1014"/>
      <c r="O6" s="1014"/>
      <c r="P6" s="1014"/>
      <c r="Q6" s="1014"/>
      <c r="R6" s="1014"/>
      <c r="S6" s="1014"/>
      <c r="T6" s="1014"/>
    </row>
    <row r="7" spans="1:20" s="1008" customFormat="1" ht="18.75">
      <c r="A7" s="1014"/>
      <c r="B7" s="1014"/>
      <c r="C7" s="1014"/>
      <c r="D7" s="1014"/>
      <c r="F7" s="1030">
        <v>1</v>
      </c>
      <c r="G7" s="816" t="s">
        <v>492</v>
      </c>
      <c r="H7" s="1028" t="str">
        <f>IF(dateCh="","",dateCh)</f>
        <v>10.12.2019</v>
      </c>
      <c r="I7" s="817" t="s">
        <v>493</v>
      </c>
      <c r="J7" s="616"/>
      <c r="K7" s="1014"/>
      <c r="L7" s="1014"/>
      <c r="M7" s="1014"/>
      <c r="N7" s="1014"/>
      <c r="O7" s="1014"/>
      <c r="P7" s="1014"/>
      <c r="Q7" s="1014"/>
      <c r="R7" s="1014"/>
      <c r="S7" s="1014"/>
      <c r="T7" s="1014"/>
    </row>
    <row r="8" spans="1:20" s="1008" customFormat="1" ht="45">
      <c r="A8" s="1203">
        <v>1</v>
      </c>
      <c r="B8" s="1014"/>
      <c r="C8" s="1014"/>
      <c r="D8" s="1014"/>
      <c r="F8" s="1030" t="str">
        <f>"2."&amp;mergeValue(A8)</f>
        <v>2.1</v>
      </c>
      <c r="G8" s="816" t="s">
        <v>494</v>
      </c>
      <c r="H8" s="1028" t="str">
        <f>IF('Перечень тарифов'!R21="","наименование отсутствует",""&amp;'Перечень тарифов'!R21&amp;"")</f>
        <v>наименование отсутствует</v>
      </c>
      <c r="I8" s="817" t="s">
        <v>591</v>
      </c>
      <c r="J8" s="616"/>
      <c r="K8" s="1014"/>
      <c r="L8" s="1014"/>
      <c r="M8" s="1014"/>
      <c r="N8" s="1014"/>
      <c r="O8" s="1014"/>
      <c r="P8" s="1014"/>
      <c r="Q8" s="1014"/>
      <c r="R8" s="1014"/>
      <c r="S8" s="1014"/>
      <c r="T8" s="1014"/>
    </row>
    <row r="9" spans="1:20" s="1008" customFormat="1" ht="22.5">
      <c r="A9" s="1203"/>
      <c r="B9" s="1014"/>
      <c r="C9" s="1014"/>
      <c r="D9" s="1014"/>
      <c r="F9" s="1030" t="str">
        <f>"3."&amp;mergeValue(A9)</f>
        <v>3.1</v>
      </c>
      <c r="G9" s="816" t="s">
        <v>495</v>
      </c>
      <c r="H9" s="1028" t="str">
        <f>IF('Перечень тарифов'!F21="","наименование отсутствует",""&amp;'Перечень тарифов'!F21&amp;"")</f>
        <v>Производство тепловой энергии. Некомбинированная выработка; Передача. Тепловая энергия; Сбыт. Тепловая энергия</v>
      </c>
      <c r="I9" s="817" t="s">
        <v>589</v>
      </c>
      <c r="J9" s="616"/>
      <c r="K9" s="1014"/>
      <c r="L9" s="1014"/>
      <c r="M9" s="1014"/>
      <c r="N9" s="1014"/>
      <c r="O9" s="1014"/>
      <c r="P9" s="1014"/>
      <c r="Q9" s="1014"/>
      <c r="R9" s="1014"/>
      <c r="S9" s="1014"/>
      <c r="T9" s="1014"/>
    </row>
    <row r="10" spans="1:20" s="1008" customFormat="1" ht="22.5">
      <c r="A10" s="1203"/>
      <c r="B10" s="1014"/>
      <c r="C10" s="1014"/>
      <c r="D10" s="1014"/>
      <c r="F10" s="1030" t="str">
        <f>"4."&amp;mergeValue(A10)</f>
        <v>4.1</v>
      </c>
      <c r="G10" s="816" t="s">
        <v>496</v>
      </c>
      <c r="H10" s="1032" t="s">
        <v>458</v>
      </c>
      <c r="I10" s="817"/>
      <c r="J10" s="616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</row>
    <row r="11" spans="1:20" s="1008" customFormat="1" ht="18.75">
      <c r="A11" s="1203"/>
      <c r="B11" s="1203">
        <v>1</v>
      </c>
      <c r="C11" s="1024"/>
      <c r="D11" s="1024"/>
      <c r="F11" s="1030" t="str">
        <f>"4."&amp;mergeValue(A11)&amp;"."&amp;mergeValue(B11)</f>
        <v>4.1.1</v>
      </c>
      <c r="G11" s="831" t="s">
        <v>593</v>
      </c>
      <c r="H11" s="1028" t="str">
        <f>IF(region_name="","",region_name)</f>
        <v>Нижегородская область</v>
      </c>
      <c r="I11" s="817" t="s">
        <v>499</v>
      </c>
      <c r="J11" s="616"/>
      <c r="K11" s="1014"/>
      <c r="L11" s="1014"/>
      <c r="M11" s="1014"/>
      <c r="N11" s="1014"/>
      <c r="O11" s="1014"/>
      <c r="P11" s="1014"/>
      <c r="Q11" s="1014"/>
      <c r="R11" s="1014"/>
      <c r="S11" s="1014"/>
      <c r="T11" s="1014"/>
    </row>
    <row r="12" spans="1:20" s="1008" customFormat="1" ht="22.5">
      <c r="A12" s="1203"/>
      <c r="B12" s="1203"/>
      <c r="C12" s="1203">
        <v>1</v>
      </c>
      <c r="D12" s="1024"/>
      <c r="F12" s="1030" t="str">
        <f>"4."&amp;mergeValue(A12)&amp;"."&amp;mergeValue(B12)&amp;"."&amp;mergeValue(C12)</f>
        <v>4.1.1.1</v>
      </c>
      <c r="G12" s="818" t="s">
        <v>497</v>
      </c>
      <c r="H12" s="1028" t="str">
        <f>IF(Территории!H13="","",""&amp;Территории!H13&amp;"")</f>
        <v>город Нижний Новгород</v>
      </c>
      <c r="I12" s="817" t="s">
        <v>500</v>
      </c>
      <c r="J12" s="616"/>
      <c r="K12" s="1014"/>
      <c r="L12" s="1014"/>
      <c r="M12" s="1014"/>
      <c r="N12" s="1014"/>
      <c r="O12" s="1014"/>
      <c r="P12" s="1014"/>
      <c r="Q12" s="1014"/>
      <c r="R12" s="1014"/>
      <c r="S12" s="1014"/>
      <c r="T12" s="1014"/>
    </row>
    <row r="13" spans="1:20" s="1008" customFormat="1" ht="56.25">
      <c r="A13" s="1203"/>
      <c r="B13" s="1203"/>
      <c r="C13" s="1203"/>
      <c r="D13" s="1024">
        <v>1</v>
      </c>
      <c r="F13" s="1030" t="str">
        <f>"4."&amp;mergeValue(A13)&amp;"."&amp;mergeValue(B13)&amp;"."&amp;mergeValue(C13)&amp;"."&amp;mergeValue(D13)</f>
        <v>4.1.1.1.1</v>
      </c>
      <c r="G13" s="819" t="s">
        <v>498</v>
      </c>
      <c r="H13" s="1028" t="str">
        <f>IF(Территории!R14="","",""&amp;Территории!R14&amp;"")</f>
        <v>город Нижний Новгород (22701000)</v>
      </c>
      <c r="I13" s="1106" t="s">
        <v>592</v>
      </c>
      <c r="J13" s="616"/>
      <c r="K13" s="1014"/>
      <c r="L13" s="1014"/>
      <c r="M13" s="1014"/>
      <c r="N13" s="1014"/>
      <c r="O13" s="1014"/>
      <c r="P13" s="1014"/>
      <c r="Q13" s="1014"/>
      <c r="R13" s="1014"/>
      <c r="S13" s="1014"/>
      <c r="T13" s="1014"/>
    </row>
    <row r="14" spans="1:20" s="773" customFormat="1" ht="3" customHeight="1">
      <c r="A14" s="774"/>
      <c r="B14" s="774"/>
      <c r="C14" s="774"/>
      <c r="D14" s="774"/>
      <c r="F14" s="626"/>
      <c r="G14" s="627"/>
      <c r="H14" s="628"/>
      <c r="I14" s="629"/>
      <c r="J14" s="774"/>
      <c r="K14" s="774"/>
      <c r="L14" s="774"/>
      <c r="M14" s="774"/>
      <c r="N14" s="774"/>
      <c r="O14" s="774"/>
      <c r="P14" s="774"/>
      <c r="Q14" s="774"/>
      <c r="R14" s="774"/>
      <c r="S14" s="774"/>
      <c r="T14" s="774"/>
    </row>
    <row r="15" spans="1:20" s="773" customFormat="1" ht="15" customHeight="1">
      <c r="A15" s="774"/>
      <c r="B15" s="774"/>
      <c r="C15" s="774"/>
      <c r="D15" s="774"/>
      <c r="F15" s="823"/>
      <c r="G15" s="1198" t="s">
        <v>594</v>
      </c>
      <c r="H15" s="1198"/>
      <c r="I15" s="984"/>
      <c r="J15" s="774"/>
      <c r="K15" s="774"/>
      <c r="L15" s="774"/>
      <c r="M15" s="774"/>
      <c r="N15" s="774"/>
      <c r="O15" s="774"/>
      <c r="P15" s="774"/>
      <c r="Q15" s="774"/>
      <c r="R15" s="774"/>
      <c r="S15" s="774"/>
      <c r="T15" s="774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1:AQ38"/>
  <sheetViews>
    <sheetView showGridLines="0" zoomScalePageLayoutView="0" workbookViewId="0" topLeftCell="I27">
      <selection activeCell="AD31" sqref="AD31"/>
    </sheetView>
  </sheetViews>
  <sheetFormatPr defaultColWidth="10.57421875" defaultRowHeight="11.25"/>
  <cols>
    <col min="1" max="6" width="10.57421875" style="1009" hidden="1" customWidth="1"/>
    <col min="7" max="8" width="9.140625" style="1015" hidden="1" customWidth="1"/>
    <col min="9" max="9" width="3.7109375" style="997" customWidth="1"/>
    <col min="10" max="11" width="3.7109375" style="810" customWidth="1"/>
    <col min="12" max="12" width="12.7109375" style="991" customWidth="1"/>
    <col min="13" max="13" width="44.7109375" style="991" customWidth="1"/>
    <col min="14" max="14" width="1.7109375" style="991" hidden="1" customWidth="1"/>
    <col min="15" max="15" width="29.7109375" style="991" customWidth="1"/>
    <col min="16" max="17" width="23.7109375" style="991" hidden="1" customWidth="1"/>
    <col min="18" max="18" width="11.7109375" style="991" customWidth="1"/>
    <col min="19" max="19" width="3.7109375" style="991" customWidth="1"/>
    <col min="20" max="20" width="11.7109375" style="991" customWidth="1"/>
    <col min="21" max="21" width="8.57421875" style="991" customWidth="1"/>
    <col min="22" max="22" width="29.7109375" style="1062" customWidth="1"/>
    <col min="23" max="24" width="23.7109375" style="1062" hidden="1" customWidth="1"/>
    <col min="25" max="25" width="11.7109375" style="1062" customWidth="1"/>
    <col min="26" max="26" width="3.7109375" style="1062" customWidth="1"/>
    <col min="27" max="27" width="11.7109375" style="1062" customWidth="1"/>
    <col min="28" max="28" width="8.57421875" style="1062" hidden="1" customWidth="1"/>
    <col min="29" max="29" width="4.7109375" style="991" customWidth="1"/>
    <col min="30" max="30" width="115.7109375" style="991" customWidth="1"/>
    <col min="31" max="32" width="10.57421875" style="1009" customWidth="1"/>
    <col min="33" max="33" width="11.140625" style="1009" customWidth="1"/>
    <col min="34" max="41" width="10.57421875" style="1009" customWidth="1"/>
    <col min="42" max="16384" width="10.57421875" style="991" customWidth="1"/>
  </cols>
  <sheetData>
    <row r="1" spans="17:25" ht="14.25" hidden="1">
      <c r="Q1" s="769"/>
      <c r="R1" s="769"/>
      <c r="X1" s="769"/>
      <c r="Y1" s="769"/>
    </row>
    <row r="2" spans="21:28" ht="14.25" hidden="1">
      <c r="U2" s="769"/>
      <c r="AB2" s="769"/>
    </row>
    <row r="3" ht="14.25" hidden="1"/>
    <row r="4" spans="10:28" ht="3" customHeight="1">
      <c r="J4" s="996"/>
      <c r="K4" s="996"/>
      <c r="L4" s="992"/>
      <c r="M4" s="992"/>
      <c r="N4" s="992"/>
      <c r="O4" s="999"/>
      <c r="P4" s="999"/>
      <c r="Q4" s="999"/>
      <c r="R4" s="999"/>
      <c r="S4" s="999"/>
      <c r="T4" s="999"/>
      <c r="U4" s="999"/>
      <c r="V4" s="999"/>
      <c r="W4" s="999"/>
      <c r="X4" s="999"/>
      <c r="Y4" s="999"/>
      <c r="Z4" s="999"/>
      <c r="AA4" s="999"/>
      <c r="AB4" s="999"/>
    </row>
    <row r="5" spans="10:28" ht="22.5" customHeight="1">
      <c r="J5" s="996"/>
      <c r="K5" s="996"/>
      <c r="L5" s="1231" t="s">
        <v>632</v>
      </c>
      <c r="M5" s="1231"/>
      <c r="N5" s="1231"/>
      <c r="O5" s="1231"/>
      <c r="P5" s="1231"/>
      <c r="Q5" s="1231"/>
      <c r="R5" s="1231"/>
      <c r="S5" s="1231"/>
      <c r="T5" s="1231"/>
      <c r="U5" s="665"/>
      <c r="V5" s="665"/>
      <c r="W5" s="665"/>
      <c r="X5" s="665"/>
      <c r="Y5" s="665"/>
      <c r="Z5" s="665"/>
      <c r="AA5" s="665"/>
      <c r="AB5" s="665"/>
    </row>
    <row r="6" spans="10:29" ht="3" customHeight="1">
      <c r="J6" s="996"/>
      <c r="K6" s="996"/>
      <c r="L6" s="992"/>
      <c r="M6" s="992"/>
      <c r="N6" s="992"/>
      <c r="O6" s="756"/>
      <c r="P6" s="756"/>
      <c r="Q6" s="756"/>
      <c r="R6" s="756"/>
      <c r="S6" s="756"/>
      <c r="T6" s="756"/>
      <c r="U6" s="756"/>
      <c r="V6" s="756"/>
      <c r="W6" s="756"/>
      <c r="X6" s="756"/>
      <c r="Y6" s="756"/>
      <c r="Z6" s="756"/>
      <c r="AA6" s="756"/>
      <c r="AB6" s="756"/>
      <c r="AC6" s="999"/>
    </row>
    <row r="7" spans="1:41" s="1008" customFormat="1" ht="22.5">
      <c r="A7" s="1014"/>
      <c r="B7" s="1014"/>
      <c r="C7" s="1014"/>
      <c r="D7" s="1014"/>
      <c r="E7" s="1014"/>
      <c r="F7" s="1014"/>
      <c r="G7" s="1014"/>
      <c r="H7" s="1014"/>
      <c r="L7" s="500"/>
      <c r="M7" s="618" t="s">
        <v>502</v>
      </c>
      <c r="N7" s="667"/>
      <c r="O7" s="1208" t="str">
        <f>IF(NameOrPr_ch="",IF(NameOrPr="","",NameOrPr),NameOrPr_ch)</f>
        <v>Региональная служба по тарифам Нижегородской области</v>
      </c>
      <c r="P7" s="1208"/>
      <c r="Q7" s="1208"/>
      <c r="R7" s="1208"/>
      <c r="S7" s="1208"/>
      <c r="T7" s="1208"/>
      <c r="U7" s="768"/>
      <c r="V7"/>
      <c r="W7"/>
      <c r="X7"/>
      <c r="Y7"/>
      <c r="Z7"/>
      <c r="AA7"/>
      <c r="AB7"/>
      <c r="AC7" s="768"/>
      <c r="AD7" s="520"/>
      <c r="AE7" s="1014"/>
      <c r="AF7" s="1014"/>
      <c r="AG7" s="1014"/>
      <c r="AH7" s="1014"/>
      <c r="AI7" s="1014"/>
      <c r="AJ7" s="1014"/>
      <c r="AK7" s="1014"/>
      <c r="AL7" s="1014"/>
      <c r="AM7" s="1014"/>
      <c r="AN7" s="1014"/>
      <c r="AO7" s="1014"/>
    </row>
    <row r="8" spans="1:41" s="1008" customFormat="1" ht="18.75">
      <c r="A8" s="1014"/>
      <c r="B8" s="1014"/>
      <c r="C8" s="1014"/>
      <c r="D8" s="1014"/>
      <c r="E8" s="1014"/>
      <c r="F8" s="1014"/>
      <c r="G8" s="1014"/>
      <c r="H8" s="1014"/>
      <c r="L8" s="500"/>
      <c r="M8" s="618" t="s">
        <v>597</v>
      </c>
      <c r="N8" s="667"/>
      <c r="O8" s="1208" t="str">
        <f>IF(datePr_ch="",IF(datePr="","",datePr),datePr_ch)</f>
        <v>21.11.2019</v>
      </c>
      <c r="P8" s="1208"/>
      <c r="Q8" s="1208"/>
      <c r="R8" s="1208"/>
      <c r="S8" s="1208"/>
      <c r="T8" s="1208"/>
      <c r="U8" s="768"/>
      <c r="V8"/>
      <c r="W8"/>
      <c r="X8"/>
      <c r="Y8"/>
      <c r="Z8"/>
      <c r="AA8"/>
      <c r="AB8"/>
      <c r="AC8" s="768"/>
      <c r="AD8" s="520"/>
      <c r="AE8" s="1014"/>
      <c r="AF8" s="1014"/>
      <c r="AG8" s="1014"/>
      <c r="AH8" s="1014"/>
      <c r="AI8" s="1014"/>
      <c r="AJ8" s="1014"/>
      <c r="AK8" s="1014"/>
      <c r="AL8" s="1014"/>
      <c r="AM8" s="1014"/>
      <c r="AN8" s="1014"/>
      <c r="AO8" s="1014"/>
    </row>
    <row r="9" spans="1:41" s="1008" customFormat="1" ht="18.75">
      <c r="A9" s="1014"/>
      <c r="B9" s="1014"/>
      <c r="C9" s="1014"/>
      <c r="D9" s="1014"/>
      <c r="E9" s="1014"/>
      <c r="F9" s="1014"/>
      <c r="G9" s="1014"/>
      <c r="H9" s="1014"/>
      <c r="L9" s="762"/>
      <c r="M9" s="618" t="s">
        <v>596</v>
      </c>
      <c r="N9" s="667"/>
      <c r="O9" s="1208" t="str">
        <f>IF(numberPr_ch="",IF(numberPr="","",numberPr),numberPr_ch)</f>
        <v>53/45</v>
      </c>
      <c r="P9" s="1208"/>
      <c r="Q9" s="1208"/>
      <c r="R9" s="1208"/>
      <c r="S9" s="1208"/>
      <c r="T9" s="1208"/>
      <c r="U9" s="768"/>
      <c r="V9"/>
      <c r="W9"/>
      <c r="X9"/>
      <c r="Y9"/>
      <c r="Z9"/>
      <c r="AA9"/>
      <c r="AB9"/>
      <c r="AC9" s="768"/>
      <c r="AD9" s="520"/>
      <c r="AE9" s="1014"/>
      <c r="AF9" s="1014"/>
      <c r="AG9" s="1014"/>
      <c r="AH9" s="1014"/>
      <c r="AI9" s="1014"/>
      <c r="AJ9" s="1014"/>
      <c r="AK9" s="1014"/>
      <c r="AL9" s="1014"/>
      <c r="AM9" s="1014"/>
      <c r="AN9" s="1014"/>
      <c r="AO9" s="1014"/>
    </row>
    <row r="10" spans="1:41" s="1008" customFormat="1" ht="18.75">
      <c r="A10" s="1014"/>
      <c r="B10" s="1014"/>
      <c r="C10" s="1014"/>
      <c r="D10" s="1014"/>
      <c r="E10" s="1014"/>
      <c r="F10" s="1014"/>
      <c r="G10" s="1014"/>
      <c r="H10" s="1014"/>
      <c r="L10" s="762"/>
      <c r="M10" s="618" t="s">
        <v>501</v>
      </c>
      <c r="N10" s="667"/>
      <c r="O10" s="1208" t="str">
        <f>IF(IstPub_ch="",IF(IstPub="","",IstPub),IstPub_ch)</f>
        <v>www.rstno.ru</v>
      </c>
      <c r="P10" s="1208"/>
      <c r="Q10" s="1208"/>
      <c r="R10" s="1208"/>
      <c r="S10" s="1208"/>
      <c r="T10" s="1208"/>
      <c r="U10" s="768"/>
      <c r="V10"/>
      <c r="W10"/>
      <c r="X10"/>
      <c r="Y10"/>
      <c r="Z10"/>
      <c r="AA10"/>
      <c r="AB10"/>
      <c r="AC10" s="768"/>
      <c r="AD10" s="520"/>
      <c r="AE10" s="1014"/>
      <c r="AF10" s="1014"/>
      <c r="AG10" s="1014"/>
      <c r="AH10" s="1014"/>
      <c r="AI10" s="1014"/>
      <c r="AJ10" s="1014"/>
      <c r="AK10" s="1014"/>
      <c r="AL10" s="1014"/>
      <c r="AM10" s="1014"/>
      <c r="AN10" s="1014"/>
      <c r="AO10" s="1014"/>
    </row>
    <row r="11" spans="1:41" s="1008" customFormat="1" ht="11.25" hidden="1">
      <c r="A11" s="1014"/>
      <c r="B11" s="1014"/>
      <c r="C11" s="1014"/>
      <c r="D11" s="1014"/>
      <c r="E11" s="1014"/>
      <c r="F11" s="1014"/>
      <c r="G11" s="1014"/>
      <c r="H11" s="1014"/>
      <c r="L11" s="1232"/>
      <c r="M11" s="1232"/>
      <c r="N11" s="1025"/>
      <c r="O11" s="768"/>
      <c r="P11" s="768"/>
      <c r="Q11" s="768"/>
      <c r="R11" s="768"/>
      <c r="S11" s="768"/>
      <c r="T11" s="768"/>
      <c r="U11" s="1012" t="s">
        <v>373</v>
      </c>
      <c r="V11" s="768"/>
      <c r="W11" s="768"/>
      <c r="X11" s="768"/>
      <c r="Y11" s="768"/>
      <c r="Z11" s="768"/>
      <c r="AA11" s="768"/>
      <c r="AB11" s="1012" t="s">
        <v>373</v>
      </c>
      <c r="AE11" s="1014"/>
      <c r="AF11" s="1014"/>
      <c r="AG11" s="1014"/>
      <c r="AH11" s="1014"/>
      <c r="AI11" s="1014"/>
      <c r="AJ11" s="1014"/>
      <c r="AK11" s="1014"/>
      <c r="AL11" s="1014"/>
      <c r="AM11" s="1014"/>
      <c r="AN11" s="1014"/>
      <c r="AO11" s="1014"/>
    </row>
    <row r="12" spans="10:28" ht="14.25">
      <c r="J12" s="996"/>
      <c r="K12" s="996"/>
      <c r="L12" s="992"/>
      <c r="M12" s="992"/>
      <c r="N12" s="503"/>
      <c r="O12" s="1209"/>
      <c r="P12" s="1209"/>
      <c r="Q12" s="1209"/>
      <c r="R12" s="1209"/>
      <c r="S12" s="1209"/>
      <c r="T12" s="1209"/>
      <c r="U12" s="1209"/>
      <c r="V12" s="1209" t="s">
        <v>3293</v>
      </c>
      <c r="W12" s="1209"/>
      <c r="X12" s="1209"/>
      <c r="Y12" s="1209"/>
      <c r="Z12" s="1209"/>
      <c r="AA12" s="1209"/>
      <c r="AB12" s="1209"/>
    </row>
    <row r="13" spans="10:30" ht="14.25">
      <c r="J13" s="996"/>
      <c r="K13" s="996"/>
      <c r="L13" s="1153" t="s">
        <v>454</v>
      </c>
      <c r="M13" s="1153"/>
      <c r="N13" s="1153"/>
      <c r="O13" s="1153"/>
      <c r="P13" s="1153"/>
      <c r="Q13" s="1153"/>
      <c r="R13" s="1153"/>
      <c r="S13" s="1153"/>
      <c r="T13" s="1153"/>
      <c r="U13" s="1153"/>
      <c r="V13" s="1153"/>
      <c r="W13" s="1153"/>
      <c r="X13" s="1153"/>
      <c r="Y13" s="1153"/>
      <c r="Z13" s="1153"/>
      <c r="AA13" s="1153"/>
      <c r="AB13" s="1153"/>
      <c r="AC13" s="1153"/>
      <c r="AD13" s="1153" t="s">
        <v>455</v>
      </c>
    </row>
    <row r="14" spans="10:30" ht="14.25" customHeight="1">
      <c r="J14" s="996"/>
      <c r="K14" s="996"/>
      <c r="L14" s="1215" t="s">
        <v>92</v>
      </c>
      <c r="M14" s="1215" t="s">
        <v>640</v>
      </c>
      <c r="N14" s="662"/>
      <c r="O14" s="1216" t="s">
        <v>642</v>
      </c>
      <c r="P14" s="1217"/>
      <c r="Q14" s="1217"/>
      <c r="R14" s="1217"/>
      <c r="S14" s="1217"/>
      <c r="T14" s="1218"/>
      <c r="U14" s="1226" t="s">
        <v>341</v>
      </c>
      <c r="V14" s="1216" t="s">
        <v>642</v>
      </c>
      <c r="W14" s="1217"/>
      <c r="X14" s="1217"/>
      <c r="Y14" s="1217"/>
      <c r="Z14" s="1217"/>
      <c r="AA14" s="1218"/>
      <c r="AB14" s="1226" t="s">
        <v>341</v>
      </c>
      <c r="AC14" s="1212" t="s">
        <v>275</v>
      </c>
      <c r="AD14" s="1153"/>
    </row>
    <row r="15" spans="10:30" ht="14.25" customHeight="1">
      <c r="J15" s="996"/>
      <c r="K15" s="996"/>
      <c r="L15" s="1215"/>
      <c r="M15" s="1215"/>
      <c r="N15" s="663"/>
      <c r="O15" s="1221" t="s">
        <v>606</v>
      </c>
      <c r="P15" s="1219" t="s">
        <v>271</v>
      </c>
      <c r="Q15" s="1220"/>
      <c r="R15" s="1223" t="s">
        <v>655</v>
      </c>
      <c r="S15" s="1224"/>
      <c r="T15" s="1225"/>
      <c r="U15" s="1227"/>
      <c r="V15" s="1221" t="s">
        <v>606</v>
      </c>
      <c r="W15" s="1219" t="s">
        <v>271</v>
      </c>
      <c r="X15" s="1220"/>
      <c r="Y15" s="1223" t="s">
        <v>655</v>
      </c>
      <c r="Z15" s="1224"/>
      <c r="AA15" s="1225"/>
      <c r="AB15" s="1227"/>
      <c r="AC15" s="1213"/>
      <c r="AD15" s="1153"/>
    </row>
    <row r="16" spans="10:30" ht="33.75" customHeight="1">
      <c r="J16" s="996"/>
      <c r="K16" s="996"/>
      <c r="L16" s="1215"/>
      <c r="M16" s="1215"/>
      <c r="N16" s="664"/>
      <c r="O16" s="1222"/>
      <c r="P16" s="757" t="s">
        <v>607</v>
      </c>
      <c r="Q16" s="757" t="s">
        <v>6</v>
      </c>
      <c r="R16" s="1029" t="s">
        <v>274</v>
      </c>
      <c r="S16" s="1210" t="s">
        <v>273</v>
      </c>
      <c r="T16" s="1211"/>
      <c r="U16" s="1228"/>
      <c r="V16" s="1222"/>
      <c r="W16" s="757" t="s">
        <v>607</v>
      </c>
      <c r="X16" s="757" t="s">
        <v>6</v>
      </c>
      <c r="Y16" s="1110" t="s">
        <v>274</v>
      </c>
      <c r="Z16" s="1210" t="s">
        <v>273</v>
      </c>
      <c r="AA16" s="1211"/>
      <c r="AB16" s="1228"/>
      <c r="AC16" s="1214"/>
      <c r="AD16" s="1153"/>
    </row>
    <row r="17" spans="10:30" ht="14.25">
      <c r="J17" s="996"/>
      <c r="K17" s="570">
        <v>1</v>
      </c>
      <c r="L17" s="648" t="s">
        <v>93</v>
      </c>
      <c r="M17" s="648" t="s">
        <v>49</v>
      </c>
      <c r="N17" s="650" t="str">
        <f ca="1">OFFSET(N17,0,-1)</f>
        <v>2</v>
      </c>
      <c r="O17" s="1026">
        <f ca="1">OFFSET(O17,0,-1)+1</f>
        <v>3</v>
      </c>
      <c r="P17" s="1026">
        <f ca="1">OFFSET(P17,0,-1)+1</f>
        <v>4</v>
      </c>
      <c r="Q17" s="1026">
        <f ca="1">OFFSET(Q17,0,-1)+1</f>
        <v>5</v>
      </c>
      <c r="R17" s="1026">
        <f ca="1">OFFSET(R17,0,-1)+1</f>
        <v>6</v>
      </c>
      <c r="S17" s="1233">
        <f ca="1">OFFSET(S17,0,-1)+1</f>
        <v>7</v>
      </c>
      <c r="T17" s="1233"/>
      <c r="U17" s="1026">
        <f ca="1">OFFSET(U17,0,-2)+1</f>
        <v>8</v>
      </c>
      <c r="V17" s="1107">
        <f ca="1">OFFSET(V17,0,-1)+1</f>
        <v>9</v>
      </c>
      <c r="W17" s="1107">
        <f ca="1">OFFSET(W17,0,-1)+1</f>
        <v>10</v>
      </c>
      <c r="X17" s="1107">
        <f ca="1">OFFSET(X17,0,-1)+1</f>
        <v>11</v>
      </c>
      <c r="Y17" s="1107">
        <f ca="1">OFFSET(Y17,0,-1)+1</f>
        <v>12</v>
      </c>
      <c r="Z17" s="1233">
        <f ca="1">OFFSET(Z17,0,-1)+1</f>
        <v>13</v>
      </c>
      <c r="AA17" s="1233"/>
      <c r="AB17" s="1107">
        <f ca="1">OFFSET(AB17,0,-2)+1</f>
        <v>14</v>
      </c>
      <c r="AC17" s="650">
        <f ca="1">OFFSET(AC17,0,-1)</f>
        <v>14</v>
      </c>
      <c r="AD17" s="1026">
        <f ca="1">OFFSET(AD17,0,-1)+1</f>
        <v>15</v>
      </c>
    </row>
    <row r="18" spans="1:43" ht="22.5">
      <c r="A18" s="1234">
        <v>1</v>
      </c>
      <c r="B18" s="1016"/>
      <c r="C18" s="1016"/>
      <c r="D18" s="1016"/>
      <c r="E18" s="982"/>
      <c r="F18" s="1027"/>
      <c r="G18" s="1027"/>
      <c r="H18" s="1027"/>
      <c r="I18" s="984"/>
      <c r="J18" s="980"/>
      <c r="K18" s="964"/>
      <c r="L18" s="1031">
        <f>mergeValue(A18)</f>
        <v>1</v>
      </c>
      <c r="M18" s="642" t="s">
        <v>20</v>
      </c>
      <c r="N18" s="647"/>
      <c r="O18" s="1235" t="str">
        <f>IF('Перечень тарифов'!J21="","",""&amp;'Перечень тарифов'!J21&amp;"")</f>
        <v>тепловая энергия (мощность)</v>
      </c>
      <c r="P18" s="1235"/>
      <c r="Q18" s="1235"/>
      <c r="R18" s="1235"/>
      <c r="S18" s="1235"/>
      <c r="T18" s="1235"/>
      <c r="U18" s="1235"/>
      <c r="V18" s="1235"/>
      <c r="W18" s="1235"/>
      <c r="X18" s="1235"/>
      <c r="Y18" s="1235"/>
      <c r="Z18" s="1235"/>
      <c r="AA18" s="1235"/>
      <c r="AB18" s="1235"/>
      <c r="AC18" s="1235"/>
      <c r="AD18" s="631" t="s">
        <v>476</v>
      </c>
      <c r="AF18" s="830"/>
      <c r="AG18" s="830" t="str">
        <f aca="true" t="shared" si="0" ref="AG18:AG36">IF(M18="","",M18)</f>
        <v>Наименование тарифа</v>
      </c>
      <c r="AH18" s="830"/>
      <c r="AI18" s="830"/>
      <c r="AJ18" s="830"/>
      <c r="AP18" s="1009"/>
      <c r="AQ18" s="1009"/>
    </row>
    <row r="19" spans="1:43" ht="14.25" hidden="1">
      <c r="A19" s="1234"/>
      <c r="B19" s="1234">
        <v>1</v>
      </c>
      <c r="C19" s="1016"/>
      <c r="D19" s="1016"/>
      <c r="E19" s="1027"/>
      <c r="F19" s="1027"/>
      <c r="G19" s="1027"/>
      <c r="H19" s="1027"/>
      <c r="I19" s="1022"/>
      <c r="J19" s="955"/>
      <c r="K19" s="958"/>
      <c r="L19" s="1031" t="str">
        <f>mergeValue(A19)&amp;"."&amp;mergeValue(B19)</f>
        <v>1.1</v>
      </c>
      <c r="M19" s="693"/>
      <c r="N19" s="647"/>
      <c r="O19" s="1235"/>
      <c r="P19" s="1235"/>
      <c r="Q19" s="1235"/>
      <c r="R19" s="1235"/>
      <c r="S19" s="1235"/>
      <c r="T19" s="1235"/>
      <c r="U19" s="1235"/>
      <c r="V19" s="1235"/>
      <c r="W19" s="1235"/>
      <c r="X19" s="1235"/>
      <c r="Y19" s="1235"/>
      <c r="Z19" s="1235"/>
      <c r="AA19" s="1235"/>
      <c r="AB19" s="1235"/>
      <c r="AC19" s="1235"/>
      <c r="AD19" s="631"/>
      <c r="AF19" s="830"/>
      <c r="AG19" s="830">
        <f t="shared" si="0"/>
      </c>
      <c r="AH19" s="830"/>
      <c r="AI19" s="830"/>
      <c r="AJ19" s="830"/>
      <c r="AP19" s="1009"/>
      <c r="AQ19" s="1009"/>
    </row>
    <row r="20" spans="1:43" ht="14.25" hidden="1">
      <c r="A20" s="1234"/>
      <c r="B20" s="1234"/>
      <c r="C20" s="1234">
        <v>1</v>
      </c>
      <c r="D20" s="1016"/>
      <c r="E20" s="1027"/>
      <c r="F20" s="1027"/>
      <c r="G20" s="1027"/>
      <c r="H20" s="1027"/>
      <c r="I20" s="963"/>
      <c r="J20" s="955"/>
      <c r="K20" s="958"/>
      <c r="L20" s="1031" t="str">
        <f>mergeValue(A20)&amp;"."&amp;mergeValue(B20)&amp;"."&amp;mergeValue(C20)</f>
        <v>1.1.1</v>
      </c>
      <c r="M20" s="694"/>
      <c r="N20" s="647"/>
      <c r="O20" s="1235"/>
      <c r="P20" s="1235"/>
      <c r="Q20" s="1235"/>
      <c r="R20" s="1235"/>
      <c r="S20" s="1235"/>
      <c r="T20" s="1235"/>
      <c r="U20" s="1235"/>
      <c r="V20" s="1235"/>
      <c r="W20" s="1235"/>
      <c r="X20" s="1235"/>
      <c r="Y20" s="1235"/>
      <c r="Z20" s="1235"/>
      <c r="AA20" s="1235"/>
      <c r="AB20" s="1235"/>
      <c r="AC20" s="1235"/>
      <c r="AD20" s="631"/>
      <c r="AF20" s="830"/>
      <c r="AG20" s="830">
        <f t="shared" si="0"/>
      </c>
      <c r="AH20" s="830"/>
      <c r="AI20" s="830"/>
      <c r="AJ20" s="830"/>
      <c r="AP20" s="1009"/>
      <c r="AQ20" s="1009"/>
    </row>
    <row r="21" spans="1:43" ht="14.25" hidden="1">
      <c r="A21" s="1234"/>
      <c r="B21" s="1234"/>
      <c r="C21" s="1234"/>
      <c r="D21" s="1234">
        <v>1</v>
      </c>
      <c r="E21" s="1027"/>
      <c r="F21" s="1027"/>
      <c r="G21" s="1027"/>
      <c r="H21" s="1027"/>
      <c r="I21" s="963"/>
      <c r="J21" s="955"/>
      <c r="K21" s="958"/>
      <c r="L21" s="1031" t="str">
        <f>mergeValue(A21)&amp;"."&amp;mergeValue(B21)&amp;"."&amp;mergeValue(C21)&amp;"."&amp;mergeValue(D21)</f>
        <v>1.1.1.1</v>
      </c>
      <c r="M21" s="695"/>
      <c r="N21" s="647"/>
      <c r="O21" s="1235"/>
      <c r="P21" s="1235"/>
      <c r="Q21" s="1235"/>
      <c r="R21" s="1235"/>
      <c r="S21" s="1235"/>
      <c r="T21" s="1235"/>
      <c r="U21" s="1235"/>
      <c r="V21" s="1235"/>
      <c r="W21" s="1235"/>
      <c r="X21" s="1235"/>
      <c r="Y21" s="1235"/>
      <c r="Z21" s="1235"/>
      <c r="AA21" s="1235"/>
      <c r="AB21" s="1235"/>
      <c r="AC21" s="1235"/>
      <c r="AD21" s="631"/>
      <c r="AF21" s="830"/>
      <c r="AG21" s="830">
        <f t="shared" si="0"/>
      </c>
      <c r="AH21" s="830"/>
      <c r="AI21" s="830"/>
      <c r="AJ21" s="830"/>
      <c r="AP21" s="1009"/>
      <c r="AQ21" s="1009"/>
    </row>
    <row r="22" spans="1:43" ht="101.25">
      <c r="A22" s="1234"/>
      <c r="B22" s="1234"/>
      <c r="C22" s="1234"/>
      <c r="D22" s="1234"/>
      <c r="E22" s="1234">
        <v>1</v>
      </c>
      <c r="F22" s="1027"/>
      <c r="G22" s="1027"/>
      <c r="H22" s="1016">
        <v>1</v>
      </c>
      <c r="I22" s="1234">
        <v>1</v>
      </c>
      <c r="J22" s="1027"/>
      <c r="K22" s="966"/>
      <c r="L22" s="1031" t="str">
        <f>mergeValue(A22)&amp;"."&amp;mergeValue(B22)&amp;"."&amp;mergeValue(C22)&amp;"."&amp;mergeValue(D22)&amp;"."&amp;mergeValue(E22)</f>
        <v>1.1.1.1.1</v>
      </c>
      <c r="M22" s="555" t="s">
        <v>9</v>
      </c>
      <c r="N22" s="647"/>
      <c r="O22" s="1237" t="s">
        <v>3</v>
      </c>
      <c r="P22" s="1238"/>
      <c r="Q22" s="1238"/>
      <c r="R22" s="1238"/>
      <c r="S22" s="1238"/>
      <c r="T22" s="1238"/>
      <c r="U22" s="1238"/>
      <c r="V22" s="1238"/>
      <c r="W22" s="1238"/>
      <c r="X22" s="1238"/>
      <c r="Y22" s="1238"/>
      <c r="Z22" s="1238"/>
      <c r="AA22" s="1238"/>
      <c r="AB22" s="1238"/>
      <c r="AC22" s="1239"/>
      <c r="AD22" s="631" t="s">
        <v>639</v>
      </c>
      <c r="AF22" s="830"/>
      <c r="AG22" s="830" t="str">
        <f t="shared" si="0"/>
        <v>Схема подключения теплопотребляющей установки к коллектору источника тепловой энергии</v>
      </c>
      <c r="AH22" s="830"/>
      <c r="AI22" s="830"/>
      <c r="AJ22" s="830"/>
      <c r="AP22" s="1009"/>
      <c r="AQ22" s="1009"/>
    </row>
    <row r="23" spans="1:43" ht="90">
      <c r="A23" s="1234"/>
      <c r="B23" s="1234"/>
      <c r="C23" s="1234"/>
      <c r="D23" s="1234"/>
      <c r="E23" s="1234"/>
      <c r="F23" s="1234">
        <v>1</v>
      </c>
      <c r="G23" s="1016"/>
      <c r="H23" s="1016"/>
      <c r="I23" s="1234"/>
      <c r="J23" s="1234">
        <v>1</v>
      </c>
      <c r="K23" s="967"/>
      <c r="L23" s="1031" t="str">
        <f>mergeValue(A23)&amp;"."&amp;mergeValue(B23)&amp;"."&amp;mergeValue(C23)&amp;"."&amp;mergeValue(D23)&amp;"."&amp;mergeValue(E23)&amp;"."&amp;mergeValue(F23)</f>
        <v>1.1.1.1.1.1</v>
      </c>
      <c r="M23" s="556" t="s">
        <v>10</v>
      </c>
      <c r="N23" s="647"/>
      <c r="O23" s="1237" t="s">
        <v>303</v>
      </c>
      <c r="P23" s="1238"/>
      <c r="Q23" s="1238"/>
      <c r="R23" s="1238"/>
      <c r="S23" s="1238"/>
      <c r="T23" s="1238"/>
      <c r="U23" s="1238"/>
      <c r="V23" s="1238"/>
      <c r="W23" s="1238"/>
      <c r="X23" s="1238"/>
      <c r="Y23" s="1238"/>
      <c r="Z23" s="1238"/>
      <c r="AA23" s="1238"/>
      <c r="AB23" s="1238"/>
      <c r="AC23" s="1239"/>
      <c r="AD23" s="631" t="s">
        <v>637</v>
      </c>
      <c r="AF23" s="830"/>
      <c r="AG23" s="830" t="str">
        <f t="shared" si="0"/>
        <v>Группа потребителей</v>
      </c>
      <c r="AH23" s="830"/>
      <c r="AI23" s="830"/>
      <c r="AJ23" s="830"/>
      <c r="AP23" s="1009"/>
      <c r="AQ23" s="1009"/>
    </row>
    <row r="24" spans="1:43" ht="11.25" customHeight="1">
      <c r="A24" s="1234"/>
      <c r="B24" s="1234"/>
      <c r="C24" s="1234"/>
      <c r="D24" s="1234"/>
      <c r="E24" s="1234"/>
      <c r="F24" s="1234"/>
      <c r="G24" s="1016">
        <v>1</v>
      </c>
      <c r="H24" s="1016"/>
      <c r="I24" s="1234"/>
      <c r="J24" s="1234"/>
      <c r="K24" s="967">
        <v>1</v>
      </c>
      <c r="L24" s="1031" t="str">
        <f>mergeValue(A24)&amp;"."&amp;mergeValue(B24)&amp;"."&amp;mergeValue(C24)&amp;"."&amp;mergeValue(D24)&amp;"."&amp;mergeValue(E24)&amp;"."&amp;mergeValue(F24)&amp;"."&amp;mergeValue(G24)</f>
        <v>1.1.1.1.1.1.1</v>
      </c>
      <c r="M24" s="1070" t="s">
        <v>643</v>
      </c>
      <c r="N24" s="647"/>
      <c r="O24" s="684">
        <v>1799.51</v>
      </c>
      <c r="P24" s="764"/>
      <c r="Q24" s="1095"/>
      <c r="R24" s="1241" t="s">
        <v>1539</v>
      </c>
      <c r="S24" s="1230" t="s">
        <v>84</v>
      </c>
      <c r="T24" s="1241" t="s">
        <v>3297</v>
      </c>
      <c r="U24" s="1230" t="s">
        <v>84</v>
      </c>
      <c r="V24" s="684">
        <v>1841.27</v>
      </c>
      <c r="W24" s="764"/>
      <c r="X24" s="1095"/>
      <c r="Y24" s="1241" t="s">
        <v>3298</v>
      </c>
      <c r="Z24" s="1230" t="s">
        <v>84</v>
      </c>
      <c r="AA24" s="1241" t="s">
        <v>1540</v>
      </c>
      <c r="AB24" s="1230" t="s">
        <v>85</v>
      </c>
      <c r="AC24" s="764"/>
      <c r="AD24" s="1205" t="s">
        <v>656</v>
      </c>
      <c r="AE24" s="1009">
        <f>strCheckDate(O25:AC25)</f>
      </c>
      <c r="AF24" s="830"/>
      <c r="AG24" s="830" t="str">
        <f t="shared" si="0"/>
        <v>вода</v>
      </c>
      <c r="AH24" s="830"/>
      <c r="AI24" s="830"/>
      <c r="AJ24" s="830"/>
      <c r="AP24" s="1009"/>
      <c r="AQ24" s="1009"/>
    </row>
    <row r="25" spans="1:43" ht="0.75" customHeight="1" hidden="1">
      <c r="A25" s="1234"/>
      <c r="B25" s="1234"/>
      <c r="C25" s="1234"/>
      <c r="D25" s="1234"/>
      <c r="E25" s="1234"/>
      <c r="F25" s="1234"/>
      <c r="G25" s="1016"/>
      <c r="H25" s="1016"/>
      <c r="I25" s="1234"/>
      <c r="J25" s="1234"/>
      <c r="K25" s="967"/>
      <c r="L25" s="801"/>
      <c r="M25" s="647"/>
      <c r="N25" s="647"/>
      <c r="O25" s="764"/>
      <c r="P25" s="764"/>
      <c r="Q25" s="770" t="str">
        <f>R24&amp;"-"&amp;T24</f>
        <v>01.01.2020-30.06.2020</v>
      </c>
      <c r="R25" s="1229"/>
      <c r="S25" s="1230"/>
      <c r="T25" s="1229"/>
      <c r="U25" s="1230"/>
      <c r="V25" s="764"/>
      <c r="W25" s="764"/>
      <c r="X25" s="770" t="str">
        <f>Y24&amp;"-"&amp;AA24</f>
        <v>01.07.2020-31.12.2020</v>
      </c>
      <c r="Y25" s="1229"/>
      <c r="Z25" s="1230"/>
      <c r="AA25" s="1229"/>
      <c r="AB25" s="1230"/>
      <c r="AC25" s="764"/>
      <c r="AD25" s="1206"/>
      <c r="AF25" s="830"/>
      <c r="AG25" s="830">
        <f t="shared" si="0"/>
      </c>
      <c r="AH25" s="830"/>
      <c r="AI25" s="830"/>
      <c r="AJ25" s="830"/>
      <c r="AP25" s="1009"/>
      <c r="AQ25" s="1009"/>
    </row>
    <row r="26" spans="1:43" ht="1.5" customHeight="1" hidden="1">
      <c r="A26" s="1234"/>
      <c r="B26" s="1234"/>
      <c r="C26" s="1234"/>
      <c r="D26" s="1234"/>
      <c r="E26" s="1234"/>
      <c r="F26" s="1234"/>
      <c r="G26" s="1027"/>
      <c r="H26" s="1016"/>
      <c r="I26" s="1234"/>
      <c r="J26" s="1234"/>
      <c r="K26" s="966"/>
      <c r="L26" s="689"/>
      <c r="M26" s="558" t="s">
        <v>25</v>
      </c>
      <c r="N26" s="1007"/>
      <c r="O26" s="1007"/>
      <c r="P26" s="1007"/>
      <c r="Q26" s="1007"/>
      <c r="R26" s="1007"/>
      <c r="S26" s="1007"/>
      <c r="T26" s="1007"/>
      <c r="U26" s="1007"/>
      <c r="V26" s="1007"/>
      <c r="W26" s="1007"/>
      <c r="X26" s="1007"/>
      <c r="Y26" s="1007"/>
      <c r="Z26" s="1007"/>
      <c r="AA26" s="1007"/>
      <c r="AB26" s="1007"/>
      <c r="AC26" s="763"/>
      <c r="AD26" s="1207"/>
      <c r="AF26" s="830"/>
      <c r="AG26" s="830" t="str">
        <f t="shared" si="0"/>
        <v>Добавить вид теплоносителя (параметры теплоносителя)</v>
      </c>
      <c r="AH26" s="830"/>
      <c r="AI26" s="830"/>
      <c r="AJ26" s="830"/>
      <c r="AP26" s="1009"/>
      <c r="AQ26" s="1009"/>
    </row>
    <row r="27" spans="1:43" s="1062" customFormat="1" ht="90">
      <c r="A27" s="1234"/>
      <c r="B27" s="1234"/>
      <c r="C27" s="1234"/>
      <c r="D27" s="1234"/>
      <c r="E27" s="1234"/>
      <c r="F27" s="1234">
        <v>2</v>
      </c>
      <c r="G27" s="1080"/>
      <c r="H27" s="1080"/>
      <c r="I27" s="1234"/>
      <c r="J27" s="1240" t="s">
        <v>3293</v>
      </c>
      <c r="K27" s="967"/>
      <c r="L27" s="1111" t="str">
        <f>mergeValue(A27)&amp;"."&amp;mergeValue(B27)&amp;"."&amp;mergeValue(C27)&amp;"."&amp;mergeValue(D27)&amp;"."&amp;mergeValue(E27)&amp;"."&amp;mergeValue(F27)</f>
        <v>1.1.1.1.1.2</v>
      </c>
      <c r="M27" s="556" t="s">
        <v>10</v>
      </c>
      <c r="N27" s="647"/>
      <c r="O27" s="1237" t="s">
        <v>304</v>
      </c>
      <c r="P27" s="1238"/>
      <c r="Q27" s="1238"/>
      <c r="R27" s="1238"/>
      <c r="S27" s="1238"/>
      <c r="T27" s="1238"/>
      <c r="U27" s="1238"/>
      <c r="V27" s="1238"/>
      <c r="W27" s="1238"/>
      <c r="X27" s="1238"/>
      <c r="Y27" s="1238"/>
      <c r="Z27" s="1238"/>
      <c r="AA27" s="1238"/>
      <c r="AB27" s="1238"/>
      <c r="AC27" s="1239"/>
      <c r="AD27" s="631" t="s">
        <v>637</v>
      </c>
      <c r="AE27" s="1009"/>
      <c r="AF27" s="830"/>
      <c r="AG27" s="830" t="str">
        <f t="shared" si="0"/>
        <v>Группа потребителей</v>
      </c>
      <c r="AH27" s="830"/>
      <c r="AI27" s="830"/>
      <c r="AJ27" s="830"/>
      <c r="AK27" s="1009"/>
      <c r="AL27" s="1009"/>
      <c r="AM27" s="1009"/>
      <c r="AN27" s="1009"/>
      <c r="AO27" s="1009"/>
      <c r="AP27" s="1009"/>
      <c r="AQ27" s="1009"/>
    </row>
    <row r="28" spans="1:43" s="1062" customFormat="1" ht="16.5" customHeight="1">
      <c r="A28" s="1234"/>
      <c r="B28" s="1234"/>
      <c r="C28" s="1234"/>
      <c r="D28" s="1234"/>
      <c r="E28" s="1234"/>
      <c r="F28" s="1234"/>
      <c r="G28" s="1080">
        <v>1</v>
      </c>
      <c r="H28" s="1080"/>
      <c r="I28" s="1234"/>
      <c r="J28" s="1234"/>
      <c r="K28" s="967">
        <v>1</v>
      </c>
      <c r="L28" s="1111" t="str">
        <f>mergeValue(A28)&amp;"."&amp;mergeValue(B28)&amp;"."&amp;mergeValue(C28)&amp;"."&amp;mergeValue(D28)&amp;"."&amp;mergeValue(E28)&amp;"."&amp;mergeValue(F28)&amp;"."&amp;mergeValue(G28)</f>
        <v>1.1.1.1.1.2.1</v>
      </c>
      <c r="M28" s="1070" t="s">
        <v>643</v>
      </c>
      <c r="N28" s="647"/>
      <c r="O28" s="684">
        <v>1799.51</v>
      </c>
      <c r="P28" s="764"/>
      <c r="Q28" s="1095"/>
      <c r="R28" s="1229" t="s">
        <v>1539</v>
      </c>
      <c r="S28" s="1230" t="s">
        <v>84</v>
      </c>
      <c r="T28" s="1229" t="s">
        <v>3297</v>
      </c>
      <c r="U28" s="1230" t="s">
        <v>84</v>
      </c>
      <c r="V28" s="684">
        <v>1841.27</v>
      </c>
      <c r="W28" s="764"/>
      <c r="X28" s="1095"/>
      <c r="Y28" s="1229" t="s">
        <v>3298</v>
      </c>
      <c r="Z28" s="1230" t="s">
        <v>84</v>
      </c>
      <c r="AA28" s="1229" t="s">
        <v>1540</v>
      </c>
      <c r="AB28" s="1230" t="s">
        <v>85</v>
      </c>
      <c r="AC28" s="764"/>
      <c r="AD28" s="1205" t="s">
        <v>656</v>
      </c>
      <c r="AE28" s="1009">
        <f>strCheckDate(O29:AC29)</f>
      </c>
      <c r="AF28" s="830"/>
      <c r="AG28" s="830" t="str">
        <f t="shared" si="0"/>
        <v>вода</v>
      </c>
      <c r="AH28" s="830"/>
      <c r="AI28" s="830"/>
      <c r="AJ28" s="830"/>
      <c r="AK28" s="1009"/>
      <c r="AL28" s="1009"/>
      <c r="AM28" s="1009"/>
      <c r="AN28" s="1009"/>
      <c r="AO28" s="1009"/>
      <c r="AP28" s="1009"/>
      <c r="AQ28" s="1009"/>
    </row>
    <row r="29" spans="1:43" s="1062" customFormat="1" ht="11.25" hidden="1">
      <c r="A29" s="1234"/>
      <c r="B29" s="1234"/>
      <c r="C29" s="1234"/>
      <c r="D29" s="1234"/>
      <c r="E29" s="1234"/>
      <c r="F29" s="1234"/>
      <c r="G29" s="1080"/>
      <c r="H29" s="1080"/>
      <c r="I29" s="1234"/>
      <c r="J29" s="1234"/>
      <c r="K29" s="967"/>
      <c r="L29" s="801"/>
      <c r="M29" s="647"/>
      <c r="N29" s="647"/>
      <c r="O29" s="764"/>
      <c r="P29" s="764"/>
      <c r="Q29" s="770" t="str">
        <f>R28&amp;"-"&amp;T28</f>
        <v>01.01.2020-30.06.2020</v>
      </c>
      <c r="R29" s="1229"/>
      <c r="S29" s="1230"/>
      <c r="T29" s="1229"/>
      <c r="U29" s="1230"/>
      <c r="V29" s="764"/>
      <c r="W29" s="764"/>
      <c r="X29" s="770" t="str">
        <f>Y28&amp;"-"&amp;AA28</f>
        <v>01.07.2020-31.12.2020</v>
      </c>
      <c r="Y29" s="1229"/>
      <c r="Z29" s="1230"/>
      <c r="AA29" s="1229"/>
      <c r="AB29" s="1230"/>
      <c r="AC29" s="764"/>
      <c r="AD29" s="1206"/>
      <c r="AE29" s="1009"/>
      <c r="AF29" s="830"/>
      <c r="AG29" s="830">
        <f t="shared" si="0"/>
      </c>
      <c r="AH29" s="830"/>
      <c r="AI29" s="830"/>
      <c r="AJ29" s="830"/>
      <c r="AK29" s="1009"/>
      <c r="AL29" s="1009"/>
      <c r="AM29" s="1009"/>
      <c r="AN29" s="1009"/>
      <c r="AO29" s="1009"/>
      <c r="AP29" s="1009"/>
      <c r="AQ29" s="1009"/>
    </row>
    <row r="30" spans="1:43" s="1062" customFormat="1" ht="15" customHeight="1">
      <c r="A30" s="1234"/>
      <c r="B30" s="1234"/>
      <c r="C30" s="1234"/>
      <c r="D30" s="1234"/>
      <c r="E30" s="1234"/>
      <c r="F30" s="1234"/>
      <c r="G30" s="1108"/>
      <c r="H30" s="1080"/>
      <c r="I30" s="1234"/>
      <c r="J30" s="1234"/>
      <c r="K30" s="966"/>
      <c r="L30" s="689"/>
      <c r="M30" s="558" t="s">
        <v>25</v>
      </c>
      <c r="N30" s="1007"/>
      <c r="O30" s="1007"/>
      <c r="P30" s="1007"/>
      <c r="Q30" s="1007"/>
      <c r="R30" s="1007"/>
      <c r="S30" s="1007"/>
      <c r="T30" s="1007"/>
      <c r="U30" s="1007"/>
      <c r="V30" s="1007"/>
      <c r="W30" s="1007"/>
      <c r="X30" s="1007"/>
      <c r="Y30" s="1007"/>
      <c r="Z30" s="1007"/>
      <c r="AA30" s="1007"/>
      <c r="AB30" s="1007"/>
      <c r="AC30" s="763"/>
      <c r="AD30" s="1207"/>
      <c r="AE30" s="1009"/>
      <c r="AF30" s="830"/>
      <c r="AG30" s="830" t="str">
        <f t="shared" si="0"/>
        <v>Добавить вид теплоносителя (параметры теплоносителя)</v>
      </c>
      <c r="AH30" s="830"/>
      <c r="AI30" s="830"/>
      <c r="AJ30" s="830"/>
      <c r="AK30" s="1009"/>
      <c r="AL30" s="1009"/>
      <c r="AM30" s="1009"/>
      <c r="AN30" s="1009"/>
      <c r="AO30" s="1009"/>
      <c r="AP30" s="1009"/>
      <c r="AQ30" s="1009"/>
    </row>
    <row r="31" spans="1:43" s="1062" customFormat="1" ht="90">
      <c r="A31" s="1234"/>
      <c r="B31" s="1234"/>
      <c r="C31" s="1234"/>
      <c r="D31" s="1234"/>
      <c r="E31" s="1234"/>
      <c r="F31" s="1234">
        <v>3</v>
      </c>
      <c r="G31" s="1080"/>
      <c r="H31" s="1080"/>
      <c r="I31" s="1234"/>
      <c r="J31" s="1240" t="s">
        <v>3293</v>
      </c>
      <c r="K31" s="967"/>
      <c r="L31" s="1111" t="str">
        <f>mergeValue(A31)&amp;"."&amp;mergeValue(B31)&amp;"."&amp;mergeValue(C31)&amp;"."&amp;mergeValue(D31)&amp;"."&amp;mergeValue(E31)&amp;"."&amp;mergeValue(F31)</f>
        <v>1.1.1.1.1.3</v>
      </c>
      <c r="M31" s="556" t="s">
        <v>10</v>
      </c>
      <c r="N31" s="647"/>
      <c r="O31" s="1237" t="s">
        <v>774</v>
      </c>
      <c r="P31" s="1238"/>
      <c r="Q31" s="1238"/>
      <c r="R31" s="1238"/>
      <c r="S31" s="1238"/>
      <c r="T31" s="1238"/>
      <c r="U31" s="1238"/>
      <c r="V31" s="1238"/>
      <c r="W31" s="1238"/>
      <c r="X31" s="1238"/>
      <c r="Y31" s="1238"/>
      <c r="Z31" s="1238"/>
      <c r="AA31" s="1238"/>
      <c r="AB31" s="1238"/>
      <c r="AC31" s="1239"/>
      <c r="AD31" s="631" t="s">
        <v>637</v>
      </c>
      <c r="AE31" s="1009"/>
      <c r="AF31" s="830"/>
      <c r="AG31" s="830" t="str">
        <f t="shared" si="0"/>
        <v>Группа потребителей</v>
      </c>
      <c r="AH31" s="830"/>
      <c r="AI31" s="830"/>
      <c r="AJ31" s="830"/>
      <c r="AK31" s="1009"/>
      <c r="AL31" s="1009"/>
      <c r="AM31" s="1009"/>
      <c r="AN31" s="1009"/>
      <c r="AO31" s="1009"/>
      <c r="AP31" s="1009"/>
      <c r="AQ31" s="1009"/>
    </row>
    <row r="32" spans="1:43" s="1062" customFormat="1" ht="16.5" customHeight="1">
      <c r="A32" s="1234"/>
      <c r="B32" s="1234"/>
      <c r="C32" s="1234"/>
      <c r="D32" s="1234"/>
      <c r="E32" s="1234"/>
      <c r="F32" s="1234"/>
      <c r="G32" s="1080">
        <v>1</v>
      </c>
      <c r="H32" s="1080"/>
      <c r="I32" s="1234"/>
      <c r="J32" s="1234"/>
      <c r="K32" s="967">
        <v>1</v>
      </c>
      <c r="L32" s="1111" t="str">
        <f>mergeValue(A32)&amp;"."&amp;mergeValue(B32)&amp;"."&amp;mergeValue(C32)&amp;"."&amp;mergeValue(D32)&amp;"."&amp;mergeValue(E32)&amp;"."&amp;mergeValue(F32)&amp;"."&amp;mergeValue(G32)</f>
        <v>1.1.1.1.1.3.1</v>
      </c>
      <c r="M32" s="1070" t="s">
        <v>643</v>
      </c>
      <c r="N32" s="647"/>
      <c r="O32" s="684">
        <v>2159.41</v>
      </c>
      <c r="P32" s="764"/>
      <c r="Q32" s="1095"/>
      <c r="R32" s="1241" t="s">
        <v>1539</v>
      </c>
      <c r="S32" s="1230" t="s">
        <v>84</v>
      </c>
      <c r="T32" s="1229" t="s">
        <v>3297</v>
      </c>
      <c r="U32" s="1230" t="s">
        <v>84</v>
      </c>
      <c r="V32" s="684">
        <v>2209.52</v>
      </c>
      <c r="W32" s="764"/>
      <c r="X32" s="1095"/>
      <c r="Y32" s="1229" t="s">
        <v>3298</v>
      </c>
      <c r="Z32" s="1230" t="s">
        <v>84</v>
      </c>
      <c r="AA32" s="1229" t="s">
        <v>1540</v>
      </c>
      <c r="AB32" s="1230" t="s">
        <v>85</v>
      </c>
      <c r="AC32" s="764"/>
      <c r="AD32" s="1205" t="s">
        <v>656</v>
      </c>
      <c r="AE32" s="1009">
        <f>strCheckDate(O33:AC33)</f>
      </c>
      <c r="AF32" s="830"/>
      <c r="AG32" s="830" t="str">
        <f t="shared" si="0"/>
        <v>вода</v>
      </c>
      <c r="AH32" s="830"/>
      <c r="AI32" s="830"/>
      <c r="AJ32" s="830"/>
      <c r="AK32" s="1009"/>
      <c r="AL32" s="1009"/>
      <c r="AM32" s="1009"/>
      <c r="AN32" s="1009"/>
      <c r="AO32" s="1009"/>
      <c r="AP32" s="1009"/>
      <c r="AQ32" s="1009"/>
    </row>
    <row r="33" spans="1:43" s="1062" customFormat="1" ht="11.25" customHeight="1" hidden="1">
      <c r="A33" s="1234"/>
      <c r="B33" s="1234"/>
      <c r="C33" s="1234"/>
      <c r="D33" s="1234"/>
      <c r="E33" s="1234"/>
      <c r="F33" s="1234"/>
      <c r="G33" s="1080"/>
      <c r="H33" s="1080"/>
      <c r="I33" s="1234"/>
      <c r="J33" s="1234"/>
      <c r="K33" s="967"/>
      <c r="L33" s="801"/>
      <c r="M33" s="647"/>
      <c r="N33" s="647"/>
      <c r="O33" s="764"/>
      <c r="P33" s="764"/>
      <c r="Q33" s="770" t="str">
        <f>R32&amp;"-"&amp;T32</f>
        <v>01.01.2020-30.06.2020</v>
      </c>
      <c r="R33" s="1229"/>
      <c r="S33" s="1230"/>
      <c r="T33" s="1229"/>
      <c r="U33" s="1230"/>
      <c r="V33" s="764"/>
      <c r="W33" s="764"/>
      <c r="X33" s="770" t="str">
        <f>Y32&amp;"-"&amp;AA32</f>
        <v>01.07.2020-31.12.2020</v>
      </c>
      <c r="Y33" s="1229"/>
      <c r="Z33" s="1230"/>
      <c r="AA33" s="1229"/>
      <c r="AB33" s="1230"/>
      <c r="AC33" s="764"/>
      <c r="AD33" s="1206"/>
      <c r="AE33" s="1009"/>
      <c r="AF33" s="830"/>
      <c r="AG33" s="830">
        <f t="shared" si="0"/>
      </c>
      <c r="AH33" s="830"/>
      <c r="AI33" s="830"/>
      <c r="AJ33" s="830"/>
      <c r="AK33" s="1009"/>
      <c r="AL33" s="1009"/>
      <c r="AM33" s="1009"/>
      <c r="AN33" s="1009"/>
      <c r="AO33" s="1009"/>
      <c r="AP33" s="1009"/>
      <c r="AQ33" s="1009"/>
    </row>
    <row r="34" spans="1:43" s="1062" customFormat="1" ht="15" customHeight="1">
      <c r="A34" s="1234"/>
      <c r="B34" s="1234"/>
      <c r="C34" s="1234"/>
      <c r="D34" s="1234"/>
      <c r="E34" s="1234"/>
      <c r="F34" s="1234"/>
      <c r="G34" s="1108"/>
      <c r="H34" s="1080"/>
      <c r="I34" s="1234"/>
      <c r="J34" s="1234"/>
      <c r="K34" s="966"/>
      <c r="L34" s="689"/>
      <c r="M34" s="558" t="s">
        <v>25</v>
      </c>
      <c r="N34" s="1007"/>
      <c r="O34" s="1007"/>
      <c r="P34" s="1007"/>
      <c r="Q34" s="1007"/>
      <c r="R34" s="1007"/>
      <c r="S34" s="1007"/>
      <c r="T34" s="1007"/>
      <c r="U34" s="1007"/>
      <c r="V34" s="1007"/>
      <c r="W34" s="1007"/>
      <c r="X34" s="1007"/>
      <c r="Y34" s="1007"/>
      <c r="Z34" s="1007"/>
      <c r="AA34" s="1007"/>
      <c r="AB34" s="1007"/>
      <c r="AC34" s="763"/>
      <c r="AD34" s="1207"/>
      <c r="AE34" s="1009"/>
      <c r="AF34" s="830"/>
      <c r="AG34" s="830" t="str">
        <f t="shared" si="0"/>
        <v>Добавить вид теплоносителя (параметры теплоносителя)</v>
      </c>
      <c r="AH34" s="830"/>
      <c r="AI34" s="830"/>
      <c r="AJ34" s="830"/>
      <c r="AK34" s="1009"/>
      <c r="AL34" s="1009"/>
      <c r="AM34" s="1009"/>
      <c r="AN34" s="1009"/>
      <c r="AO34" s="1009"/>
      <c r="AP34" s="1009"/>
      <c r="AQ34" s="1009"/>
    </row>
    <row r="35" spans="1:43" ht="15" customHeight="1">
      <c r="A35" s="1234"/>
      <c r="B35" s="1234"/>
      <c r="C35" s="1234"/>
      <c r="D35" s="1234"/>
      <c r="E35" s="1234"/>
      <c r="F35" s="1027"/>
      <c r="G35" s="1027"/>
      <c r="H35" s="1016"/>
      <c r="I35" s="1234"/>
      <c r="J35" s="1027"/>
      <c r="K35" s="966"/>
      <c r="L35" s="689"/>
      <c r="M35" s="557" t="s">
        <v>11</v>
      </c>
      <c r="N35" s="1007"/>
      <c r="O35" s="1007"/>
      <c r="P35" s="1007"/>
      <c r="Q35" s="1007"/>
      <c r="R35" s="1007"/>
      <c r="S35" s="1007"/>
      <c r="T35" s="1007"/>
      <c r="U35" s="1006"/>
      <c r="V35" s="1007"/>
      <c r="W35" s="1007"/>
      <c r="X35" s="1007"/>
      <c r="Y35" s="1007"/>
      <c r="Z35" s="1007"/>
      <c r="AA35" s="1007"/>
      <c r="AB35" s="1006"/>
      <c r="AC35" s="1007"/>
      <c r="AD35" s="666"/>
      <c r="AF35" s="830"/>
      <c r="AG35" s="830" t="str">
        <f t="shared" si="0"/>
        <v>Добавить группу потребителей</v>
      </c>
      <c r="AH35" s="830"/>
      <c r="AI35" s="830"/>
      <c r="AJ35" s="830"/>
      <c r="AP35" s="1009"/>
      <c r="AQ35" s="1009"/>
    </row>
    <row r="36" spans="1:43" ht="15" customHeight="1">
      <c r="A36" s="1234"/>
      <c r="B36" s="1234"/>
      <c r="C36" s="1234"/>
      <c r="D36" s="1234"/>
      <c r="E36" s="965"/>
      <c r="F36" s="1027"/>
      <c r="G36" s="1027"/>
      <c r="H36" s="1027"/>
      <c r="I36" s="980"/>
      <c r="J36" s="995"/>
      <c r="K36" s="964"/>
      <c r="L36" s="689"/>
      <c r="M36" s="1002" t="s">
        <v>12</v>
      </c>
      <c r="N36" s="1007"/>
      <c r="O36" s="1007"/>
      <c r="P36" s="1007"/>
      <c r="Q36" s="1007"/>
      <c r="R36" s="1007"/>
      <c r="S36" s="1007"/>
      <c r="T36" s="1007"/>
      <c r="U36" s="1006"/>
      <c r="V36" s="1007"/>
      <c r="W36" s="1007"/>
      <c r="X36" s="1007"/>
      <c r="Y36" s="1007"/>
      <c r="Z36" s="1007"/>
      <c r="AA36" s="1007"/>
      <c r="AB36" s="1006"/>
      <c r="AC36" s="1007"/>
      <c r="AD36" s="666"/>
      <c r="AF36" s="830"/>
      <c r="AG36" s="830" t="str">
        <f t="shared" si="0"/>
        <v>Добавить схему подключения</v>
      </c>
      <c r="AH36" s="830"/>
      <c r="AI36" s="830"/>
      <c r="AJ36" s="830"/>
      <c r="AP36" s="1009"/>
      <c r="AQ36" s="1009"/>
    </row>
    <row r="37" spans="1:41" ht="11.25">
      <c r="A37" s="991"/>
      <c r="B37" s="991"/>
      <c r="C37" s="991"/>
      <c r="D37" s="991"/>
      <c r="E37" s="991"/>
      <c r="F37" s="991"/>
      <c r="G37" s="991"/>
      <c r="H37" s="991"/>
      <c r="I37" s="991"/>
      <c r="J37" s="991"/>
      <c r="K37" s="991"/>
      <c r="AE37" s="991"/>
      <c r="AF37" s="991"/>
      <c r="AG37" s="991"/>
      <c r="AH37" s="991"/>
      <c r="AI37" s="991"/>
      <c r="AJ37" s="991"/>
      <c r="AK37" s="991"/>
      <c r="AL37" s="991"/>
      <c r="AM37" s="991"/>
      <c r="AN37" s="991"/>
      <c r="AO37" s="991"/>
    </row>
    <row r="38" spans="12:30" ht="90" customHeight="1">
      <c r="L38" s="1">
        <v>1</v>
      </c>
      <c r="M38" s="1198" t="s">
        <v>633</v>
      </c>
      <c r="N38" s="1198"/>
      <c r="O38" s="1198"/>
      <c r="P38" s="1198"/>
      <c r="Q38" s="1198"/>
      <c r="R38" s="1198"/>
      <c r="S38" s="1198"/>
      <c r="T38" s="1198"/>
      <c r="U38" s="1198"/>
      <c r="V38" s="1198"/>
      <c r="W38" s="1198"/>
      <c r="X38" s="1198"/>
      <c r="Y38" s="1198"/>
      <c r="Z38" s="1198"/>
      <c r="AA38" s="1198"/>
      <c r="AB38" s="1198"/>
      <c r="AC38" s="1198"/>
      <c r="AD38" s="1198"/>
    </row>
  </sheetData>
  <sheetProtection password="FA9C" sheet="1" objects="1" scenarios="1" formatColumns="0" formatRows="0"/>
  <mergeCells count="75">
    <mergeCell ref="L11:M11"/>
    <mergeCell ref="L5:T5"/>
    <mergeCell ref="O7:T7"/>
    <mergeCell ref="O8:T8"/>
    <mergeCell ref="O9:T9"/>
    <mergeCell ref="O10:T10"/>
    <mergeCell ref="O12:U12"/>
    <mergeCell ref="L13:AC13"/>
    <mergeCell ref="AD13:AD16"/>
    <mergeCell ref="L14:L16"/>
    <mergeCell ref="M14:M16"/>
    <mergeCell ref="O14:T14"/>
    <mergeCell ref="U14:U16"/>
    <mergeCell ref="AC14:AC16"/>
    <mergeCell ref="O15:O16"/>
    <mergeCell ref="P15:Q15"/>
    <mergeCell ref="R15:T15"/>
    <mergeCell ref="S16:T16"/>
    <mergeCell ref="V14:AA14"/>
    <mergeCell ref="AB14:AB16"/>
    <mergeCell ref="V15:V16"/>
    <mergeCell ref="W15:X15"/>
    <mergeCell ref="O27:AC27"/>
    <mergeCell ref="S17:T17"/>
    <mergeCell ref="A18:A36"/>
    <mergeCell ref="O18:AC18"/>
    <mergeCell ref="B19:B36"/>
    <mergeCell ref="O19:AC19"/>
    <mergeCell ref="C20:C36"/>
    <mergeCell ref="O20:AC20"/>
    <mergeCell ref="D21:D36"/>
    <mergeCell ref="U24:U25"/>
    <mergeCell ref="R28:R29"/>
    <mergeCell ref="S28:S29"/>
    <mergeCell ref="T28:T29"/>
    <mergeCell ref="U28:U29"/>
    <mergeCell ref="Y28:Y29"/>
    <mergeCell ref="Z28:Z29"/>
    <mergeCell ref="V12:AB12"/>
    <mergeCell ref="AD24:AD26"/>
    <mergeCell ref="M38:AD38"/>
    <mergeCell ref="O21:AC21"/>
    <mergeCell ref="E22:E35"/>
    <mergeCell ref="I22:I35"/>
    <mergeCell ref="O22:AC22"/>
    <mergeCell ref="F23:F26"/>
    <mergeCell ref="J23:J26"/>
    <mergeCell ref="O23:AC23"/>
    <mergeCell ref="R24:R25"/>
    <mergeCell ref="S24:S25"/>
    <mergeCell ref="T24:T25"/>
    <mergeCell ref="AB24:AB25"/>
    <mergeCell ref="F27:F30"/>
    <mergeCell ref="J27:J30"/>
    <mergeCell ref="Y15:AA15"/>
    <mergeCell ref="Z16:AA16"/>
    <mergeCell ref="Z17:AA17"/>
    <mergeCell ref="Y24:Y25"/>
    <mergeCell ref="Z24:Z25"/>
    <mergeCell ref="AA24:AA25"/>
    <mergeCell ref="AB28:AB29"/>
    <mergeCell ref="AD28:AD30"/>
    <mergeCell ref="F31:F34"/>
    <mergeCell ref="J31:J34"/>
    <mergeCell ref="O31:AC31"/>
    <mergeCell ref="R32:R33"/>
    <mergeCell ref="S32:S33"/>
    <mergeCell ref="T32:T33"/>
    <mergeCell ref="U32:U33"/>
    <mergeCell ref="Y32:Y33"/>
    <mergeCell ref="Z32:Z33"/>
    <mergeCell ref="AA32:AA33"/>
    <mergeCell ref="AB32:AB33"/>
    <mergeCell ref="AD32:AD34"/>
    <mergeCell ref="AA28:AA29"/>
  </mergeCells>
  <dataValidations count="5">
    <dataValidation allowBlank="1" promptTitle="checkPeriodRange" sqref="Q25"/>
    <dataValidation type="list" allowBlank="1" showInputMessage="1" showErrorMessage="1" errorTitle="Ошибка" error="Выберите значение из списка" sqref="O22">
      <formula1>kind_of_scheme_in</formula1>
    </dataValidation>
    <dataValidation type="textLength" operator="lessThanOrEqual"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24:T25 AA24:AA2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O23 V23 O27 O31">
      <formula1>kind_of_cons</formula1>
    </dataValidation>
    <dataValidation type="decimal" allowBlank="1" showErrorMessage="1" errorTitle="Ошибка" error="Допускается ввод только действительных чисел!" sqref="O24 V24 V28 O28 O32 V32">
      <formula1>-999999999999999000000000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592" hidden="1" customWidth="1"/>
    <col min="2" max="4" width="3.7109375" style="586" hidden="1" customWidth="1"/>
    <col min="5" max="5" width="3.7109375" style="531" customWidth="1"/>
    <col min="6" max="6" width="9.7109375" style="524" customWidth="1"/>
    <col min="7" max="7" width="37.7109375" style="524" customWidth="1"/>
    <col min="8" max="8" width="66.8515625" style="524" customWidth="1"/>
    <col min="9" max="9" width="115.7109375" style="524" customWidth="1"/>
    <col min="10" max="11" width="10.57421875" style="586" customWidth="1"/>
    <col min="12" max="12" width="11.140625" style="586" customWidth="1"/>
    <col min="13" max="20" width="10.57421875" style="586" customWidth="1"/>
    <col min="21" max="16384" width="10.57421875" style="524" customWidth="1"/>
  </cols>
  <sheetData>
    <row r="1" ht="3" customHeight="1">
      <c r="A1" s="592" t="s">
        <v>50</v>
      </c>
    </row>
    <row r="2" spans="6:9" ht="22.5">
      <c r="F2" s="1199" t="s">
        <v>491</v>
      </c>
      <c r="G2" s="1200"/>
      <c r="H2" s="1201"/>
      <c r="I2" s="641"/>
    </row>
    <row r="3" ht="3" customHeight="1"/>
    <row r="4" spans="1:20" s="571" customFormat="1" ht="11.25">
      <c r="A4" s="591"/>
      <c r="B4" s="591"/>
      <c r="C4" s="591"/>
      <c r="D4" s="591"/>
      <c r="F4" s="1153" t="s">
        <v>454</v>
      </c>
      <c r="G4" s="1153"/>
      <c r="H4" s="1153"/>
      <c r="I4" s="1202" t="s">
        <v>455</v>
      </c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</row>
    <row r="5" spans="1:20" s="571" customFormat="1" ht="11.25" customHeight="1">
      <c r="A5" s="591"/>
      <c r="B5" s="591"/>
      <c r="C5" s="591"/>
      <c r="D5" s="591"/>
      <c r="F5" s="607" t="s">
        <v>92</v>
      </c>
      <c r="G5" s="619" t="s">
        <v>457</v>
      </c>
      <c r="H5" s="606" t="s">
        <v>442</v>
      </c>
      <c r="I5" s="1202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</row>
    <row r="6" spans="1:20" s="571" customFormat="1" ht="12" customHeight="1">
      <c r="A6" s="591"/>
      <c r="B6" s="591"/>
      <c r="C6" s="591"/>
      <c r="D6" s="591"/>
      <c r="F6" s="608" t="s">
        <v>93</v>
      </c>
      <c r="G6" s="610">
        <v>2</v>
      </c>
      <c r="H6" s="611">
        <v>3</v>
      </c>
      <c r="I6" s="609">
        <v>4</v>
      </c>
      <c r="J6" s="591">
        <v>4</v>
      </c>
      <c r="K6" s="591"/>
      <c r="L6" s="591"/>
      <c r="M6" s="591"/>
      <c r="N6" s="591"/>
      <c r="O6" s="591"/>
      <c r="P6" s="591"/>
      <c r="Q6" s="591"/>
      <c r="R6" s="591"/>
      <c r="S6" s="591"/>
      <c r="T6" s="591"/>
    </row>
    <row r="7" spans="1:20" s="571" customFormat="1" ht="18.75">
      <c r="A7" s="591"/>
      <c r="B7" s="591"/>
      <c r="C7" s="591"/>
      <c r="D7" s="591"/>
      <c r="F7" s="617">
        <v>1</v>
      </c>
      <c r="G7" s="633" t="s">
        <v>492</v>
      </c>
      <c r="H7" s="605" t="str">
        <f>IF(dateCh="","",dateCh)</f>
        <v>10.12.2019</v>
      </c>
      <c r="I7" s="582" t="s">
        <v>493</v>
      </c>
      <c r="J7" s="616"/>
      <c r="K7" s="591"/>
      <c r="L7" s="591"/>
      <c r="M7" s="591"/>
      <c r="N7" s="591"/>
      <c r="O7" s="591"/>
      <c r="P7" s="591"/>
      <c r="Q7" s="591"/>
      <c r="R7" s="591"/>
      <c r="S7" s="591"/>
      <c r="T7" s="591"/>
    </row>
    <row r="8" spans="1:20" s="571" customFormat="1" ht="45">
      <c r="A8" s="1203">
        <v>1</v>
      </c>
      <c r="B8" s="591"/>
      <c r="C8" s="591"/>
      <c r="D8" s="591"/>
      <c r="F8" s="617" t="str">
        <f>"2."&amp;mergeValue(A8)</f>
        <v>2.1</v>
      </c>
      <c r="G8" s="633" t="s">
        <v>494</v>
      </c>
      <c r="H8" s="605"/>
      <c r="I8" s="582" t="s">
        <v>591</v>
      </c>
      <c r="J8" s="616"/>
      <c r="K8" s="591"/>
      <c r="L8" s="591"/>
      <c r="M8" s="591"/>
      <c r="N8" s="591"/>
      <c r="O8" s="591"/>
      <c r="P8" s="591"/>
      <c r="Q8" s="591"/>
      <c r="R8" s="591"/>
      <c r="S8" s="591"/>
      <c r="T8" s="591"/>
    </row>
    <row r="9" spans="1:20" s="571" customFormat="1" ht="22.5">
      <c r="A9" s="1203"/>
      <c r="B9" s="591"/>
      <c r="C9" s="591"/>
      <c r="D9" s="591"/>
      <c r="F9" s="617" t="str">
        <f>"3."&amp;mergeValue(A9)</f>
        <v>3.1</v>
      </c>
      <c r="G9" s="633" t="s">
        <v>495</v>
      </c>
      <c r="H9" s="605"/>
      <c r="I9" s="582" t="s">
        <v>589</v>
      </c>
      <c r="J9" s="616"/>
      <c r="K9" s="591"/>
      <c r="L9" s="591"/>
      <c r="M9" s="591"/>
      <c r="N9" s="591"/>
      <c r="O9" s="591"/>
      <c r="P9" s="591"/>
      <c r="Q9" s="591"/>
      <c r="R9" s="591"/>
      <c r="S9" s="591"/>
      <c r="T9" s="591"/>
    </row>
    <row r="10" spans="1:20" s="571" customFormat="1" ht="22.5">
      <c r="A10" s="1203"/>
      <c r="B10" s="591"/>
      <c r="C10" s="591"/>
      <c r="D10" s="591"/>
      <c r="F10" s="617" t="str">
        <f>"4."&amp;mergeValue(A10)</f>
        <v>4.1</v>
      </c>
      <c r="G10" s="633" t="s">
        <v>496</v>
      </c>
      <c r="H10" s="606" t="s">
        <v>458</v>
      </c>
      <c r="I10" s="582"/>
      <c r="J10" s="616"/>
      <c r="K10" s="591"/>
      <c r="L10" s="591"/>
      <c r="M10" s="591"/>
      <c r="N10" s="591"/>
      <c r="O10" s="591"/>
      <c r="P10" s="591"/>
      <c r="Q10" s="591"/>
      <c r="R10" s="591"/>
      <c r="S10" s="591"/>
      <c r="T10" s="591"/>
    </row>
    <row r="11" spans="1:20" s="571" customFormat="1" ht="18.75">
      <c r="A11" s="1203"/>
      <c r="B11" s="1203">
        <v>1</v>
      </c>
      <c r="C11" s="624"/>
      <c r="D11" s="624"/>
      <c r="F11" s="617" t="str">
        <f>"4."&amp;mergeValue(A11)&amp;"."&amp;mergeValue(B11)</f>
        <v>4.1.1</v>
      </c>
      <c r="G11" s="612" t="s">
        <v>593</v>
      </c>
      <c r="H11" s="605" t="str">
        <f>IF(region_name="","",region_name)</f>
        <v>Нижегородская область</v>
      </c>
      <c r="I11" s="582" t="s">
        <v>499</v>
      </c>
      <c r="J11" s="616"/>
      <c r="K11" s="591"/>
      <c r="L11" s="591"/>
      <c r="M11" s="591"/>
      <c r="N11" s="591"/>
      <c r="O11" s="591"/>
      <c r="P11" s="591"/>
      <c r="Q11" s="591"/>
      <c r="R11" s="591"/>
      <c r="S11" s="591"/>
      <c r="T11" s="591"/>
    </row>
    <row r="12" spans="1:20" s="571" customFormat="1" ht="22.5">
      <c r="A12" s="1203"/>
      <c r="B12" s="1203"/>
      <c r="C12" s="1203">
        <v>1</v>
      </c>
      <c r="D12" s="624"/>
      <c r="F12" s="617" t="str">
        <f>"4."&amp;mergeValue(A12)&amp;"."&amp;mergeValue(B12)&amp;"."&amp;mergeValue(C12)</f>
        <v>4.1.1.1</v>
      </c>
      <c r="G12" s="623" t="s">
        <v>497</v>
      </c>
      <c r="H12" s="605"/>
      <c r="I12" s="582" t="s">
        <v>500</v>
      </c>
      <c r="J12" s="616"/>
      <c r="K12" s="591"/>
      <c r="L12" s="591"/>
      <c r="M12" s="591"/>
      <c r="N12" s="591"/>
      <c r="O12" s="591"/>
      <c r="P12" s="591"/>
      <c r="Q12" s="591"/>
      <c r="R12" s="591"/>
      <c r="S12" s="591"/>
      <c r="T12" s="591"/>
    </row>
    <row r="13" spans="1:20" s="571" customFormat="1" ht="39" customHeight="1">
      <c r="A13" s="1203"/>
      <c r="B13" s="1203"/>
      <c r="C13" s="1203"/>
      <c r="D13" s="624">
        <v>1</v>
      </c>
      <c r="F13" s="617" t="str">
        <f>"4."&amp;mergeValue(A13)&amp;"."&amp;mergeValue(B13)&amp;"."&amp;mergeValue(C13)&amp;"."&amp;mergeValue(D13)</f>
        <v>4.1.1.1.1</v>
      </c>
      <c r="G13" s="634" t="s">
        <v>498</v>
      </c>
      <c r="H13" s="605"/>
      <c r="I13" s="1204" t="s">
        <v>592</v>
      </c>
      <c r="J13" s="616"/>
      <c r="K13" s="591"/>
      <c r="L13" s="591"/>
      <c r="M13" s="591"/>
      <c r="N13" s="591"/>
      <c r="O13" s="591"/>
      <c r="P13" s="591"/>
      <c r="Q13" s="591"/>
      <c r="R13" s="591"/>
      <c r="S13" s="591"/>
      <c r="T13" s="591"/>
    </row>
    <row r="14" spans="1:20" s="571" customFormat="1" ht="18.75">
      <c r="A14" s="1203"/>
      <c r="B14" s="1203"/>
      <c r="C14" s="1203"/>
      <c r="D14" s="624"/>
      <c r="F14" s="620"/>
      <c r="G14" s="551" t="s">
        <v>4</v>
      </c>
      <c r="H14" s="625"/>
      <c r="I14" s="1204"/>
      <c r="J14" s="616"/>
      <c r="K14" s="591"/>
      <c r="L14" s="591"/>
      <c r="M14" s="591"/>
      <c r="N14" s="591"/>
      <c r="O14" s="591"/>
      <c r="P14" s="591"/>
      <c r="Q14" s="591"/>
      <c r="R14" s="591"/>
      <c r="S14" s="591"/>
      <c r="T14" s="591"/>
    </row>
    <row r="15" spans="1:20" s="571" customFormat="1" ht="18.75">
      <c r="A15" s="1203"/>
      <c r="B15" s="1203"/>
      <c r="C15" s="624"/>
      <c r="D15" s="624"/>
      <c r="F15" s="635"/>
      <c r="G15" s="578" t="s">
        <v>403</v>
      </c>
      <c r="H15" s="636"/>
      <c r="I15" s="637"/>
      <c r="J15" s="616"/>
      <c r="K15" s="591"/>
      <c r="L15" s="591"/>
      <c r="M15" s="591"/>
      <c r="N15" s="591"/>
      <c r="O15" s="591"/>
      <c r="P15" s="591"/>
      <c r="Q15" s="591"/>
      <c r="R15" s="591"/>
      <c r="S15" s="591"/>
      <c r="T15" s="591"/>
    </row>
    <row r="16" spans="1:20" s="571" customFormat="1" ht="18.75">
      <c r="A16" s="1203"/>
      <c r="B16" s="591"/>
      <c r="C16" s="591"/>
      <c r="D16" s="591"/>
      <c r="F16" s="620"/>
      <c r="G16" s="559" t="s">
        <v>506</v>
      </c>
      <c r="H16" s="621"/>
      <c r="I16" s="622"/>
      <c r="J16" s="616"/>
      <c r="K16" s="591"/>
      <c r="L16" s="591"/>
      <c r="M16" s="591"/>
      <c r="N16" s="591"/>
      <c r="O16" s="591"/>
      <c r="P16" s="591"/>
      <c r="Q16" s="591"/>
      <c r="R16" s="591"/>
      <c r="S16" s="591"/>
      <c r="T16" s="591"/>
    </row>
    <row r="17" spans="1:20" s="571" customFormat="1" ht="18.75">
      <c r="A17" s="591"/>
      <c r="B17" s="591"/>
      <c r="C17" s="591"/>
      <c r="D17" s="591"/>
      <c r="F17" s="620"/>
      <c r="G17" s="566" t="s">
        <v>505</v>
      </c>
      <c r="H17" s="621"/>
      <c r="I17" s="622"/>
      <c r="J17" s="616"/>
      <c r="K17" s="591"/>
      <c r="L17" s="591"/>
      <c r="M17" s="591"/>
      <c r="N17" s="591"/>
      <c r="O17" s="591"/>
      <c r="P17" s="591"/>
      <c r="Q17" s="591"/>
      <c r="R17" s="591"/>
      <c r="S17" s="591"/>
      <c r="T17" s="591"/>
    </row>
    <row r="18" spans="1:20" s="614" customFormat="1" ht="3" customHeight="1">
      <c r="A18" s="615"/>
      <c r="B18" s="615"/>
      <c r="C18" s="615"/>
      <c r="D18" s="615"/>
      <c r="F18" s="626"/>
      <c r="G18" s="627"/>
      <c r="H18" s="628"/>
      <c r="I18" s="629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</row>
    <row r="19" spans="1:20" s="614" customFormat="1" ht="15" customHeight="1">
      <c r="A19" s="615"/>
      <c r="B19" s="615"/>
      <c r="C19" s="615"/>
      <c r="D19" s="615"/>
      <c r="F19" s="613"/>
      <c r="G19" s="1198" t="s">
        <v>594</v>
      </c>
      <c r="H19" s="1198"/>
      <c r="I19" s="595"/>
      <c r="J19" s="615"/>
      <c r="K19" s="615"/>
      <c r="L19" s="615"/>
      <c r="M19" s="615"/>
      <c r="N19" s="615"/>
      <c r="O19" s="615"/>
      <c r="P19" s="615"/>
      <c r="Q19" s="615"/>
      <c r="R19" s="615"/>
      <c r="S19" s="615"/>
      <c r="T19" s="61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B11:B15"/>
    <mergeCell ref="C12:C14"/>
    <mergeCell ref="I13:I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1:AJ36"/>
  <sheetViews>
    <sheetView showGridLines="0" zoomScalePageLayoutView="0" workbookViewId="0" topLeftCell="I4">
      <selection activeCell="A1" sqref="A1"/>
    </sheetView>
  </sheetViews>
  <sheetFormatPr defaultColWidth="10.57421875" defaultRowHeight="11.25"/>
  <cols>
    <col min="1" max="6" width="10.57421875" style="586" hidden="1" customWidth="1"/>
    <col min="7" max="8" width="9.140625" style="592" hidden="1" customWidth="1"/>
    <col min="9" max="9" width="3.7109375" style="532" customWidth="1"/>
    <col min="10" max="11" width="3.7109375" style="531" customWidth="1"/>
    <col min="12" max="12" width="12.7109375" style="524" customWidth="1"/>
    <col min="13" max="13" width="44.7109375" style="524" customWidth="1"/>
    <col min="14" max="14" width="1.7109375" style="524" hidden="1" customWidth="1"/>
    <col min="15" max="15" width="29.7109375" style="524" hidden="1" customWidth="1"/>
    <col min="16" max="17" width="23.7109375" style="524" hidden="1" customWidth="1"/>
    <col min="18" max="18" width="11.7109375" style="524" customWidth="1"/>
    <col min="19" max="19" width="3.7109375" style="524" customWidth="1"/>
    <col min="20" max="20" width="11.7109375" style="524" customWidth="1"/>
    <col min="21" max="21" width="8.57421875" style="524" hidden="1" customWidth="1"/>
    <col min="22" max="22" width="4.7109375" style="524" customWidth="1"/>
    <col min="23" max="23" width="115.7109375" style="524" customWidth="1"/>
    <col min="24" max="25" width="10.57421875" style="586" customWidth="1"/>
    <col min="26" max="26" width="11.140625" style="586" customWidth="1"/>
    <col min="27" max="34" width="10.57421875" style="586" customWidth="1"/>
    <col min="35" max="16384" width="10.57421875" style="524" customWidth="1"/>
  </cols>
  <sheetData>
    <row r="1" spans="17:18" ht="14.25" hidden="1">
      <c r="Q1" s="584"/>
      <c r="R1" s="584"/>
    </row>
    <row r="2" ht="14.25" hidden="1">
      <c r="U2" s="584"/>
    </row>
    <row r="3" ht="14.25" hidden="1"/>
    <row r="4" spans="10:21" ht="3" customHeight="1">
      <c r="J4" s="530"/>
      <c r="K4" s="530"/>
      <c r="L4" s="525"/>
      <c r="M4" s="525"/>
      <c r="N4" s="525"/>
      <c r="O4" s="533"/>
      <c r="P4" s="533"/>
      <c r="Q4" s="533"/>
      <c r="R4" s="533"/>
      <c r="S4" s="533"/>
      <c r="T4" s="533"/>
      <c r="U4" s="533"/>
    </row>
    <row r="5" spans="10:21" ht="22.5" customHeight="1">
      <c r="J5" s="530"/>
      <c r="K5" s="530"/>
      <c r="L5" s="1231" t="s">
        <v>632</v>
      </c>
      <c r="M5" s="1231"/>
      <c r="N5" s="1231"/>
      <c r="O5" s="1231"/>
      <c r="P5" s="1231"/>
      <c r="Q5" s="1231"/>
      <c r="R5" s="1231"/>
      <c r="S5" s="1231"/>
      <c r="T5" s="1231"/>
      <c r="U5" s="665"/>
    </row>
    <row r="6" spans="10:22" ht="3" customHeight="1">
      <c r="J6" s="530"/>
      <c r="K6" s="530"/>
      <c r="L6" s="525"/>
      <c r="M6" s="525"/>
      <c r="N6" s="525"/>
      <c r="O6" s="529"/>
      <c r="P6" s="529"/>
      <c r="Q6" s="529"/>
      <c r="R6" s="529"/>
      <c r="S6" s="529"/>
      <c r="T6" s="529"/>
      <c r="U6" s="529"/>
      <c r="V6" s="533"/>
    </row>
    <row r="7" spans="1:34" s="800" customFormat="1" ht="22.5">
      <c r="A7" s="809"/>
      <c r="B7" s="809"/>
      <c r="C7" s="809"/>
      <c r="D7" s="809"/>
      <c r="E7" s="809"/>
      <c r="F7" s="809"/>
      <c r="G7" s="808"/>
      <c r="H7" s="808"/>
      <c r="I7" s="688"/>
      <c r="J7" s="687"/>
      <c r="K7" s="687"/>
      <c r="L7" s="755"/>
      <c r="M7" s="618" t="s">
        <v>745</v>
      </c>
      <c r="N7" s="755"/>
      <c r="O7" s="1242" t="s">
        <v>85</v>
      </c>
      <c r="P7" s="1242"/>
      <c r="Q7" s="756"/>
      <c r="R7" s="756"/>
      <c r="S7" s="756"/>
      <c r="T7" s="756"/>
      <c r="U7" s="768"/>
      <c r="V7" s="805"/>
      <c r="X7" s="809"/>
      <c r="Y7" s="809"/>
      <c r="Z7" s="809"/>
      <c r="AA7" s="809"/>
      <c r="AB7" s="809"/>
      <c r="AC7" s="809"/>
      <c r="AD7" s="809"/>
      <c r="AE7" s="809"/>
      <c r="AF7" s="809"/>
      <c r="AG7" s="809"/>
      <c r="AH7" s="809"/>
    </row>
    <row r="8" spans="1:34" s="829" customFormat="1" ht="5.25">
      <c r="A8" s="809"/>
      <c r="B8" s="809"/>
      <c r="C8" s="809"/>
      <c r="D8" s="809"/>
      <c r="E8" s="809"/>
      <c r="F8" s="809"/>
      <c r="G8" s="808"/>
      <c r="H8" s="808"/>
      <c r="I8" s="795"/>
      <c r="J8" s="796"/>
      <c r="K8" s="796"/>
      <c r="L8" s="797"/>
      <c r="M8" s="797"/>
      <c r="N8" s="797"/>
      <c r="O8" s="832"/>
      <c r="P8" s="832"/>
      <c r="Q8" s="832"/>
      <c r="R8" s="832"/>
      <c r="S8" s="832"/>
      <c r="T8" s="832"/>
      <c r="U8" s="833"/>
      <c r="V8" s="834"/>
      <c r="X8" s="809"/>
      <c r="Y8" s="809"/>
      <c r="Z8" s="809"/>
      <c r="AA8" s="809"/>
      <c r="AB8" s="809"/>
      <c r="AC8" s="809"/>
      <c r="AD8" s="809"/>
      <c r="AE8" s="809"/>
      <c r="AF8" s="809"/>
      <c r="AG8" s="809"/>
      <c r="AH8" s="809"/>
    </row>
    <row r="9" spans="1:34" s="571" customFormat="1" ht="22.5">
      <c r="A9" s="591"/>
      <c r="B9" s="591"/>
      <c r="C9" s="591"/>
      <c r="D9" s="591"/>
      <c r="E9" s="591"/>
      <c r="F9" s="591"/>
      <c r="G9" s="591"/>
      <c r="H9" s="591"/>
      <c r="L9" s="500"/>
      <c r="M9" s="618" t="s">
        <v>502</v>
      </c>
      <c r="N9" s="667"/>
      <c r="O9" s="1208" t="str">
        <f>IF(NameOrPr_ch="",IF(NameOrPr="","",NameOrPr),NameOrPr_ch)</f>
        <v>Региональная служба по тарифам Нижегородской области</v>
      </c>
      <c r="P9" s="1208"/>
      <c r="Q9" s="1208"/>
      <c r="R9" s="1208"/>
      <c r="S9" s="1208"/>
      <c r="T9" s="1208"/>
      <c r="U9" s="583"/>
      <c r="V9" s="583"/>
      <c r="W9" s="520"/>
      <c r="X9" s="591"/>
      <c r="Y9" s="591"/>
      <c r="Z9" s="591"/>
      <c r="AA9" s="591"/>
      <c r="AB9" s="591"/>
      <c r="AC9" s="591"/>
      <c r="AD9" s="591"/>
      <c r="AE9" s="591"/>
      <c r="AF9" s="591"/>
      <c r="AG9" s="591"/>
      <c r="AH9" s="591"/>
    </row>
    <row r="10" spans="1:34" s="571" customFormat="1" ht="18.75">
      <c r="A10" s="591"/>
      <c r="B10" s="591"/>
      <c r="C10" s="591"/>
      <c r="D10" s="591"/>
      <c r="E10" s="591"/>
      <c r="F10" s="591"/>
      <c r="G10" s="591"/>
      <c r="H10" s="591"/>
      <c r="L10" s="500"/>
      <c r="M10" s="618" t="s">
        <v>597</v>
      </c>
      <c r="N10" s="667"/>
      <c r="O10" s="1208" t="str">
        <f>IF(datePr_ch="",IF(datePr="","",datePr),datePr_ch)</f>
        <v>21.11.2019</v>
      </c>
      <c r="P10" s="1208"/>
      <c r="Q10" s="1208"/>
      <c r="R10" s="1208"/>
      <c r="S10" s="1208"/>
      <c r="T10" s="1208"/>
      <c r="U10" s="583"/>
      <c r="V10" s="583"/>
      <c r="W10" s="520"/>
      <c r="X10" s="591"/>
      <c r="Y10" s="591"/>
      <c r="Z10" s="591"/>
      <c r="AA10" s="591"/>
      <c r="AB10" s="591"/>
      <c r="AC10" s="591"/>
      <c r="AD10" s="591"/>
      <c r="AE10" s="591"/>
      <c r="AF10" s="591"/>
      <c r="AG10" s="591"/>
      <c r="AH10" s="591"/>
    </row>
    <row r="11" spans="1:34" s="571" customFormat="1" ht="18.75">
      <c r="A11" s="591"/>
      <c r="B11" s="591"/>
      <c r="C11" s="591"/>
      <c r="D11" s="591"/>
      <c r="E11" s="591"/>
      <c r="F11" s="591"/>
      <c r="G11" s="591"/>
      <c r="H11" s="591"/>
      <c r="L11" s="553"/>
      <c r="M11" s="618" t="s">
        <v>596</v>
      </c>
      <c r="N11" s="667"/>
      <c r="O11" s="1208" t="str">
        <f>IF(numberPr_ch="",IF(numberPr="","",numberPr),numberPr_ch)</f>
        <v>53/45</v>
      </c>
      <c r="P11" s="1208"/>
      <c r="Q11" s="1208"/>
      <c r="R11" s="1208"/>
      <c r="S11" s="1208"/>
      <c r="T11" s="1208"/>
      <c r="U11" s="583"/>
      <c r="V11" s="583"/>
      <c r="W11" s="520"/>
      <c r="X11" s="591"/>
      <c r="Y11" s="591"/>
      <c r="Z11" s="591"/>
      <c r="AA11" s="591"/>
      <c r="AB11" s="591"/>
      <c r="AC11" s="591"/>
      <c r="AD11" s="591"/>
      <c r="AE11" s="591"/>
      <c r="AF11" s="591"/>
      <c r="AG11" s="591"/>
      <c r="AH11" s="591"/>
    </row>
    <row r="12" spans="1:34" s="571" customFormat="1" ht="18.75">
      <c r="A12" s="591"/>
      <c r="B12" s="591"/>
      <c r="C12" s="591"/>
      <c r="D12" s="591"/>
      <c r="E12" s="591"/>
      <c r="F12" s="591"/>
      <c r="G12" s="591"/>
      <c r="H12" s="591"/>
      <c r="L12" s="553"/>
      <c r="M12" s="618" t="s">
        <v>501</v>
      </c>
      <c r="N12" s="667"/>
      <c r="O12" s="1208" t="str">
        <f>IF(IstPub_ch="",IF(IstPub="","",IstPub),IstPub_ch)</f>
        <v>www.rstno.ru</v>
      </c>
      <c r="P12" s="1208"/>
      <c r="Q12" s="1208"/>
      <c r="R12" s="1208"/>
      <c r="S12" s="1208"/>
      <c r="T12" s="1208"/>
      <c r="U12" s="583"/>
      <c r="V12" s="583"/>
      <c r="W12" s="520"/>
      <c r="X12" s="591"/>
      <c r="Y12" s="591"/>
      <c r="Z12" s="591"/>
      <c r="AA12" s="591"/>
      <c r="AB12" s="591"/>
      <c r="AC12" s="591"/>
      <c r="AD12" s="591"/>
      <c r="AE12" s="591"/>
      <c r="AF12" s="591"/>
      <c r="AG12" s="591"/>
      <c r="AH12" s="591"/>
    </row>
    <row r="13" spans="1:34" s="571" customFormat="1" ht="11.25" hidden="1">
      <c r="A13" s="591"/>
      <c r="B13" s="591"/>
      <c r="C13" s="591"/>
      <c r="D13" s="591"/>
      <c r="E13" s="591"/>
      <c r="F13" s="591"/>
      <c r="G13" s="591"/>
      <c r="H13" s="591"/>
      <c r="L13" s="1232"/>
      <c r="M13" s="1232"/>
      <c r="N13" s="567"/>
      <c r="O13" s="583"/>
      <c r="P13" s="583"/>
      <c r="Q13" s="583"/>
      <c r="R13" s="583"/>
      <c r="S13" s="583"/>
      <c r="T13" s="583"/>
      <c r="U13" s="589" t="s">
        <v>373</v>
      </c>
      <c r="X13" s="591"/>
      <c r="Y13" s="591"/>
      <c r="Z13" s="591"/>
      <c r="AA13" s="591"/>
      <c r="AB13" s="591"/>
      <c r="AC13" s="591"/>
      <c r="AD13" s="591"/>
      <c r="AE13" s="591"/>
      <c r="AF13" s="591"/>
      <c r="AG13" s="591"/>
      <c r="AH13" s="591"/>
    </row>
    <row r="14" spans="10:21" ht="14.25">
      <c r="J14" s="530"/>
      <c r="K14" s="530"/>
      <c r="L14" s="525"/>
      <c r="M14" s="525"/>
      <c r="N14" s="503"/>
      <c r="O14" s="1209"/>
      <c r="P14" s="1209"/>
      <c r="Q14" s="1209"/>
      <c r="R14" s="1209"/>
      <c r="S14" s="1209"/>
      <c r="T14" s="1209"/>
      <c r="U14" s="1209"/>
    </row>
    <row r="15" spans="10:23" ht="14.25">
      <c r="J15" s="530"/>
      <c r="K15" s="530"/>
      <c r="L15" s="1153" t="s">
        <v>454</v>
      </c>
      <c r="M15" s="1153"/>
      <c r="N15" s="1153"/>
      <c r="O15" s="1153"/>
      <c r="P15" s="1153"/>
      <c r="Q15" s="1153"/>
      <c r="R15" s="1153"/>
      <c r="S15" s="1153"/>
      <c r="T15" s="1153"/>
      <c r="U15" s="1153"/>
      <c r="V15" s="1153"/>
      <c r="W15" s="1153" t="s">
        <v>455</v>
      </c>
    </row>
    <row r="16" spans="10:23" ht="14.25" customHeight="1">
      <c r="J16" s="530"/>
      <c r="K16" s="530"/>
      <c r="L16" s="1215" t="s">
        <v>92</v>
      </c>
      <c r="M16" s="1215" t="s">
        <v>640</v>
      </c>
      <c r="N16" s="662"/>
      <c r="O16" s="1216" t="s">
        <v>642</v>
      </c>
      <c r="P16" s="1217"/>
      <c r="Q16" s="1217"/>
      <c r="R16" s="1217"/>
      <c r="S16" s="1217"/>
      <c r="T16" s="1218"/>
      <c r="U16" s="1226" t="s">
        <v>341</v>
      </c>
      <c r="V16" s="1212" t="s">
        <v>275</v>
      </c>
      <c r="W16" s="1153"/>
    </row>
    <row r="17" spans="10:23" ht="14.25" customHeight="1">
      <c r="J17" s="530"/>
      <c r="K17" s="530"/>
      <c r="L17" s="1215"/>
      <c r="M17" s="1215"/>
      <c r="N17" s="663"/>
      <c r="O17" s="1221" t="s">
        <v>606</v>
      </c>
      <c r="P17" s="1219" t="s">
        <v>271</v>
      </c>
      <c r="Q17" s="1220"/>
      <c r="R17" s="1223" t="s">
        <v>655</v>
      </c>
      <c r="S17" s="1224"/>
      <c r="T17" s="1225"/>
      <c r="U17" s="1227"/>
      <c r="V17" s="1213"/>
      <c r="W17" s="1153"/>
    </row>
    <row r="18" spans="10:23" ht="33.75" customHeight="1">
      <c r="J18" s="530"/>
      <c r="K18" s="530"/>
      <c r="L18" s="1215"/>
      <c r="M18" s="1215"/>
      <c r="N18" s="664"/>
      <c r="O18" s="1222"/>
      <c r="P18" s="536" t="s">
        <v>607</v>
      </c>
      <c r="Q18" s="536" t="s">
        <v>6</v>
      </c>
      <c r="R18" s="537" t="s">
        <v>274</v>
      </c>
      <c r="S18" s="1210" t="s">
        <v>273</v>
      </c>
      <c r="T18" s="1211"/>
      <c r="U18" s="1228"/>
      <c r="V18" s="1214"/>
      <c r="W18" s="1153"/>
    </row>
    <row r="19" spans="10:23" ht="14.25">
      <c r="J19" s="530"/>
      <c r="K19" s="570">
        <v>1</v>
      </c>
      <c r="L19" s="648" t="s">
        <v>93</v>
      </c>
      <c r="M19" s="648" t="s">
        <v>49</v>
      </c>
      <c r="N19" s="650" t="str">
        <f ca="1">OFFSET(N19,0,-1)</f>
        <v>2</v>
      </c>
      <c r="O19" s="649">
        <f ca="1">OFFSET(O19,0,-1)+1</f>
        <v>3</v>
      </c>
      <c r="P19" s="649">
        <f ca="1">OFFSET(P19,0,-1)+1</f>
        <v>4</v>
      </c>
      <c r="Q19" s="649">
        <f ca="1">OFFSET(Q19,0,-1)+1</f>
        <v>5</v>
      </c>
      <c r="R19" s="649">
        <f ca="1">OFFSET(R19,0,-1)+1</f>
        <v>6</v>
      </c>
      <c r="S19" s="1233">
        <f ca="1">OFFSET(S19,0,-1)+1</f>
        <v>7</v>
      </c>
      <c r="T19" s="1233"/>
      <c r="U19" s="649">
        <f ca="1">OFFSET(U19,0,-2)+1</f>
        <v>8</v>
      </c>
      <c r="V19" s="650">
        <f ca="1">OFFSET(V19,0,-1)</f>
        <v>8</v>
      </c>
      <c r="W19" s="649">
        <f ca="1">OFFSET(W19,0,-1)+1</f>
        <v>9</v>
      </c>
    </row>
    <row r="20" spans="1:36" ht="22.5">
      <c r="A20" s="1234">
        <v>1</v>
      </c>
      <c r="B20" s="884"/>
      <c r="C20" s="884"/>
      <c r="D20" s="884"/>
      <c r="E20" s="885"/>
      <c r="F20" s="886"/>
      <c r="G20" s="886"/>
      <c r="H20" s="886"/>
      <c r="I20" s="887"/>
      <c r="J20" s="882"/>
      <c r="K20" s="889"/>
      <c r="L20" s="594">
        <f>mergeValue(A20)</f>
        <v>1</v>
      </c>
      <c r="M20" s="642" t="s">
        <v>20</v>
      </c>
      <c r="N20" s="647"/>
      <c r="O20" s="1235"/>
      <c r="P20" s="1235"/>
      <c r="Q20" s="1235"/>
      <c r="R20" s="1235"/>
      <c r="S20" s="1235"/>
      <c r="T20" s="1235"/>
      <c r="U20" s="1235"/>
      <c r="V20" s="1235"/>
      <c r="W20" s="631" t="s">
        <v>476</v>
      </c>
      <c r="Y20" s="590"/>
      <c r="Z20" s="590" t="str">
        <f aca="true" t="shared" si="0" ref="Z20:Z33">IF(M20="","",M20)</f>
        <v>Наименование тарифа</v>
      </c>
      <c r="AA20" s="590"/>
      <c r="AB20" s="590"/>
      <c r="AC20" s="590"/>
      <c r="AI20" s="586"/>
      <c r="AJ20" s="586"/>
    </row>
    <row r="21" spans="1:36" ht="22.5">
      <c r="A21" s="1234"/>
      <c r="B21" s="1234">
        <v>1</v>
      </c>
      <c r="C21" s="884"/>
      <c r="D21" s="884"/>
      <c r="E21" s="886"/>
      <c r="F21" s="886"/>
      <c r="G21" s="886"/>
      <c r="H21" s="886"/>
      <c r="I21" s="881"/>
      <c r="J21" s="880"/>
      <c r="K21" s="883"/>
      <c r="L21" s="594" t="str">
        <f>mergeValue(A21)&amp;"."&amp;mergeValue(B21)</f>
        <v>1.1</v>
      </c>
      <c r="M21" s="547" t="s">
        <v>16</v>
      </c>
      <c r="N21" s="647"/>
      <c r="O21" s="1235"/>
      <c r="P21" s="1235"/>
      <c r="Q21" s="1235"/>
      <c r="R21" s="1235"/>
      <c r="S21" s="1235"/>
      <c r="T21" s="1235"/>
      <c r="U21" s="1235"/>
      <c r="V21" s="1235"/>
      <c r="W21" s="631" t="s">
        <v>477</v>
      </c>
      <c r="Y21" s="590"/>
      <c r="Z21" s="590" t="str">
        <f t="shared" si="0"/>
        <v>Территория действия тарифа</v>
      </c>
      <c r="AA21" s="590"/>
      <c r="AB21" s="590"/>
      <c r="AC21" s="590"/>
      <c r="AI21" s="586"/>
      <c r="AJ21" s="586"/>
    </row>
    <row r="22" spans="1:36" ht="22.5">
      <c r="A22" s="1234"/>
      <c r="B22" s="1234"/>
      <c r="C22" s="1234">
        <v>1</v>
      </c>
      <c r="D22" s="884"/>
      <c r="E22" s="886"/>
      <c r="F22" s="886"/>
      <c r="G22" s="886"/>
      <c r="H22" s="886"/>
      <c r="I22" s="888"/>
      <c r="J22" s="880"/>
      <c r="K22" s="883"/>
      <c r="L22" s="594" t="str">
        <f>mergeValue(A22)&amp;"."&amp;mergeValue(B22)&amp;"."&amp;mergeValue(C22)</f>
        <v>1.1.1</v>
      </c>
      <c r="M22" s="548" t="s">
        <v>7</v>
      </c>
      <c r="N22" s="647"/>
      <c r="O22" s="1235"/>
      <c r="P22" s="1235"/>
      <c r="Q22" s="1235"/>
      <c r="R22" s="1235"/>
      <c r="S22" s="1235"/>
      <c r="T22" s="1235"/>
      <c r="U22" s="1235"/>
      <c r="V22" s="1235"/>
      <c r="W22" s="631" t="s">
        <v>634</v>
      </c>
      <c r="Y22" s="590"/>
      <c r="Z22" s="590" t="str">
        <f t="shared" si="0"/>
        <v>Наименование системы теплоснабжения </v>
      </c>
      <c r="AA22" s="590"/>
      <c r="AB22" s="590"/>
      <c r="AC22" s="590"/>
      <c r="AI22" s="586"/>
      <c r="AJ22" s="586"/>
    </row>
    <row r="23" spans="1:36" ht="22.5">
      <c r="A23" s="1234"/>
      <c r="B23" s="1234"/>
      <c r="C23" s="1234"/>
      <c r="D23" s="1234">
        <v>1</v>
      </c>
      <c r="E23" s="886"/>
      <c r="F23" s="886"/>
      <c r="G23" s="886"/>
      <c r="H23" s="886"/>
      <c r="I23" s="888"/>
      <c r="J23" s="880"/>
      <c r="K23" s="883"/>
      <c r="L23" s="594" t="str">
        <f>mergeValue(A23)&amp;"."&amp;mergeValue(B23)&amp;"."&amp;mergeValue(C23)&amp;"."&amp;mergeValue(D23)</f>
        <v>1.1.1.1</v>
      </c>
      <c r="M23" s="549" t="s">
        <v>22</v>
      </c>
      <c r="N23" s="647"/>
      <c r="O23" s="1235"/>
      <c r="P23" s="1235"/>
      <c r="Q23" s="1235"/>
      <c r="R23" s="1235"/>
      <c r="S23" s="1235"/>
      <c r="T23" s="1235"/>
      <c r="U23" s="1235"/>
      <c r="V23" s="1235"/>
      <c r="W23" s="631" t="s">
        <v>635</v>
      </c>
      <c r="Y23" s="590"/>
      <c r="Z23" s="590" t="str">
        <f t="shared" si="0"/>
        <v>Источник тепловой энергии  </v>
      </c>
      <c r="AA23" s="590"/>
      <c r="AB23" s="590"/>
      <c r="AC23" s="590"/>
      <c r="AI23" s="586"/>
      <c r="AJ23" s="586"/>
    </row>
    <row r="24" spans="1:36" ht="101.25">
      <c r="A24" s="1234"/>
      <c r="B24" s="1234"/>
      <c r="C24" s="1234"/>
      <c r="D24" s="1234"/>
      <c r="E24" s="1234">
        <v>1</v>
      </c>
      <c r="F24" s="886"/>
      <c r="G24" s="886"/>
      <c r="H24" s="884">
        <v>1</v>
      </c>
      <c r="I24" s="1234">
        <v>1</v>
      </c>
      <c r="J24" s="886"/>
      <c r="K24" s="891"/>
      <c r="L24" s="594" t="str">
        <f>mergeValue(A24)&amp;"."&amp;mergeValue(B24)&amp;"."&amp;mergeValue(C24)&amp;"."&amp;mergeValue(D24)&amp;"."&amp;mergeValue(E24)</f>
        <v>1.1.1.1.1</v>
      </c>
      <c r="M24" s="555" t="s">
        <v>9</v>
      </c>
      <c r="N24" s="647"/>
      <c r="O24" s="1236"/>
      <c r="P24" s="1236"/>
      <c r="Q24" s="1236"/>
      <c r="R24" s="1236"/>
      <c r="S24" s="1236"/>
      <c r="T24" s="1236"/>
      <c r="U24" s="1236"/>
      <c r="V24" s="1236"/>
      <c r="W24" s="631" t="s">
        <v>639</v>
      </c>
      <c r="Y24" s="590"/>
      <c r="Z24" s="590" t="str">
        <f t="shared" si="0"/>
        <v>Схема подключения теплопотребляющей установки к коллектору источника тепловой энергии</v>
      </c>
      <c r="AA24" s="590"/>
      <c r="AB24" s="590"/>
      <c r="AC24" s="590"/>
      <c r="AI24" s="586"/>
      <c r="AJ24" s="586"/>
    </row>
    <row r="25" spans="1:36" ht="90">
      <c r="A25" s="1234"/>
      <c r="B25" s="1234"/>
      <c r="C25" s="1234"/>
      <c r="D25" s="1234"/>
      <c r="E25" s="1234"/>
      <c r="F25" s="1234">
        <v>1</v>
      </c>
      <c r="G25" s="884"/>
      <c r="H25" s="884"/>
      <c r="I25" s="1234"/>
      <c r="J25" s="1234">
        <v>1</v>
      </c>
      <c r="K25" s="892"/>
      <c r="L25" s="594" t="str">
        <f>mergeValue(A25)&amp;"."&amp;mergeValue(B25)&amp;"."&amp;mergeValue(C25)&amp;"."&amp;mergeValue(D25)&amp;"."&amp;mergeValue(E25)&amp;"."&amp;mergeValue(F25)</f>
        <v>1.1.1.1.1.1</v>
      </c>
      <c r="M25" s="556" t="s">
        <v>10</v>
      </c>
      <c r="N25" s="647"/>
      <c r="O25" s="1237"/>
      <c r="P25" s="1238"/>
      <c r="Q25" s="1238"/>
      <c r="R25" s="1238"/>
      <c r="S25" s="1238"/>
      <c r="T25" s="1238"/>
      <c r="U25" s="1238"/>
      <c r="V25" s="1239"/>
      <c r="W25" s="631" t="s">
        <v>637</v>
      </c>
      <c r="Y25" s="590"/>
      <c r="Z25" s="590" t="str">
        <f t="shared" si="0"/>
        <v>Группа потребителей</v>
      </c>
      <c r="AA25" s="590"/>
      <c r="AB25" s="590"/>
      <c r="AC25" s="590"/>
      <c r="AI25" s="586"/>
      <c r="AJ25" s="586"/>
    </row>
    <row r="26" spans="1:36" ht="189" customHeight="1">
      <c r="A26" s="1234"/>
      <c r="B26" s="1234"/>
      <c r="C26" s="1234"/>
      <c r="D26" s="1234"/>
      <c r="E26" s="1234"/>
      <c r="F26" s="1234"/>
      <c r="G26" s="884">
        <v>1</v>
      </c>
      <c r="H26" s="884"/>
      <c r="I26" s="1234"/>
      <c r="J26" s="1234"/>
      <c r="K26" s="892">
        <v>1</v>
      </c>
      <c r="L26" s="594" t="str">
        <f>mergeValue(A26)&amp;"."&amp;mergeValue(B26)&amp;"."&amp;mergeValue(C26)&amp;"."&amp;mergeValue(D26)&amp;"."&amp;mergeValue(E26)&amp;"."&amp;mergeValue(F26)&amp;"."&amp;mergeValue(G26)</f>
        <v>1.1.1.1.1.1.1</v>
      </c>
      <c r="M26" s="1070"/>
      <c r="N26" s="647"/>
      <c r="O26" s="563"/>
      <c r="P26" s="563"/>
      <c r="Q26" s="1095"/>
      <c r="R26" s="1229"/>
      <c r="S26" s="1230" t="s">
        <v>84</v>
      </c>
      <c r="T26" s="1229"/>
      <c r="U26" s="1230" t="s">
        <v>85</v>
      </c>
      <c r="V26" s="563"/>
      <c r="W26" s="1205" t="s">
        <v>656</v>
      </c>
      <c r="X26" s="586">
        <f>strCheckDate(O27:V27)</f>
      </c>
      <c r="Y26" s="590"/>
      <c r="Z26" s="590">
        <f t="shared" si="0"/>
      </c>
      <c r="AA26" s="590"/>
      <c r="AB26" s="590"/>
      <c r="AC26" s="590"/>
      <c r="AI26" s="586"/>
      <c r="AJ26" s="586"/>
    </row>
    <row r="27" spans="1:36" ht="11.25" hidden="1">
      <c r="A27" s="1234"/>
      <c r="B27" s="1234"/>
      <c r="C27" s="1234"/>
      <c r="D27" s="1234"/>
      <c r="E27" s="1234"/>
      <c r="F27" s="1234"/>
      <c r="G27" s="884"/>
      <c r="H27" s="884"/>
      <c r="I27" s="1234"/>
      <c r="J27" s="1234"/>
      <c r="K27" s="892"/>
      <c r="L27" s="601"/>
      <c r="M27" s="647"/>
      <c r="N27" s="647"/>
      <c r="O27" s="563"/>
      <c r="P27" s="563"/>
      <c r="Q27" s="585" t="str">
        <f>R26&amp;"-"&amp;T26</f>
        <v>-</v>
      </c>
      <c r="R27" s="1229"/>
      <c r="S27" s="1230"/>
      <c r="T27" s="1229"/>
      <c r="U27" s="1230"/>
      <c r="V27" s="563"/>
      <c r="W27" s="1206"/>
      <c r="Y27" s="590"/>
      <c r="Z27" s="590">
        <f t="shared" si="0"/>
      </c>
      <c r="AA27" s="590"/>
      <c r="AB27" s="590"/>
      <c r="AC27" s="590"/>
      <c r="AI27" s="586"/>
      <c r="AJ27" s="586"/>
    </row>
    <row r="28" spans="1:36" ht="15" customHeight="1">
      <c r="A28" s="1234"/>
      <c r="B28" s="1234"/>
      <c r="C28" s="1234"/>
      <c r="D28" s="1234"/>
      <c r="E28" s="1234"/>
      <c r="F28" s="1234"/>
      <c r="G28" s="886"/>
      <c r="H28" s="884"/>
      <c r="I28" s="1234"/>
      <c r="J28" s="1234"/>
      <c r="K28" s="891"/>
      <c r="L28" s="539"/>
      <c r="M28" s="558" t="s">
        <v>25</v>
      </c>
      <c r="N28" s="565"/>
      <c r="O28" s="565"/>
      <c r="P28" s="565"/>
      <c r="Q28" s="565"/>
      <c r="R28" s="565"/>
      <c r="S28" s="565"/>
      <c r="T28" s="565"/>
      <c r="U28" s="565"/>
      <c r="V28" s="561"/>
      <c r="W28" s="1207"/>
      <c r="Y28" s="590"/>
      <c r="Z28" s="590" t="str">
        <f t="shared" si="0"/>
        <v>Добавить вид теплоносителя (параметры теплоносителя)</v>
      </c>
      <c r="AA28" s="590"/>
      <c r="AB28" s="590"/>
      <c r="AC28" s="590"/>
      <c r="AI28" s="586"/>
      <c r="AJ28" s="586"/>
    </row>
    <row r="29" spans="1:36" ht="15" customHeight="1">
      <c r="A29" s="1234"/>
      <c r="B29" s="1234"/>
      <c r="C29" s="1234"/>
      <c r="D29" s="1234"/>
      <c r="E29" s="1234"/>
      <c r="F29" s="886"/>
      <c r="G29" s="886"/>
      <c r="H29" s="884"/>
      <c r="I29" s="1234"/>
      <c r="J29" s="886"/>
      <c r="K29" s="891"/>
      <c r="L29" s="539"/>
      <c r="M29" s="557" t="s">
        <v>11</v>
      </c>
      <c r="N29" s="565"/>
      <c r="O29" s="565"/>
      <c r="P29" s="565"/>
      <c r="Q29" s="565"/>
      <c r="R29" s="565"/>
      <c r="S29" s="565"/>
      <c r="T29" s="565"/>
      <c r="U29" s="564"/>
      <c r="V29" s="565"/>
      <c r="W29" s="666"/>
      <c r="Y29" s="590"/>
      <c r="Z29" s="590" t="str">
        <f t="shared" si="0"/>
        <v>Добавить группу потребителей</v>
      </c>
      <c r="AA29" s="590"/>
      <c r="AB29" s="590"/>
      <c r="AC29" s="590"/>
      <c r="AI29" s="586"/>
      <c r="AJ29" s="586"/>
    </row>
    <row r="30" spans="1:36" ht="15" customHeight="1">
      <c r="A30" s="1234"/>
      <c r="B30" s="1234"/>
      <c r="C30" s="1234"/>
      <c r="D30" s="1234"/>
      <c r="E30" s="890"/>
      <c r="F30" s="886"/>
      <c r="G30" s="886"/>
      <c r="H30" s="886"/>
      <c r="I30" s="882"/>
      <c r="J30" s="879"/>
      <c r="K30" s="889"/>
      <c r="L30" s="539"/>
      <c r="M30" s="552" t="s">
        <v>12</v>
      </c>
      <c r="N30" s="565"/>
      <c r="O30" s="565"/>
      <c r="P30" s="565"/>
      <c r="Q30" s="565"/>
      <c r="R30" s="565"/>
      <c r="S30" s="565"/>
      <c r="T30" s="565"/>
      <c r="U30" s="564"/>
      <c r="V30" s="565"/>
      <c r="W30" s="666"/>
      <c r="Y30" s="590"/>
      <c r="Z30" s="590" t="str">
        <f t="shared" si="0"/>
        <v>Добавить схему подключения</v>
      </c>
      <c r="AA30" s="590"/>
      <c r="AB30" s="590"/>
      <c r="AC30" s="590"/>
      <c r="AI30" s="586"/>
      <c r="AJ30" s="586"/>
    </row>
    <row r="31" spans="1:36" ht="15" customHeight="1">
      <c r="A31" s="1234"/>
      <c r="B31" s="1234"/>
      <c r="C31" s="1234"/>
      <c r="D31" s="890"/>
      <c r="E31" s="890"/>
      <c r="F31" s="886"/>
      <c r="G31" s="886"/>
      <c r="H31" s="886"/>
      <c r="I31" s="882"/>
      <c r="J31" s="879"/>
      <c r="K31" s="889"/>
      <c r="L31" s="539"/>
      <c r="M31" s="551" t="s">
        <v>17</v>
      </c>
      <c r="N31" s="565"/>
      <c r="O31" s="565"/>
      <c r="P31" s="565"/>
      <c r="Q31" s="565"/>
      <c r="R31" s="565"/>
      <c r="S31" s="565"/>
      <c r="T31" s="565"/>
      <c r="U31" s="564"/>
      <c r="V31" s="565"/>
      <c r="W31" s="666"/>
      <c r="Y31" s="590"/>
      <c r="Z31" s="590" t="str">
        <f t="shared" si="0"/>
        <v>Добавить источник тепловой энергии</v>
      </c>
      <c r="AA31" s="590"/>
      <c r="AB31" s="590"/>
      <c r="AC31" s="590"/>
      <c r="AI31" s="586"/>
      <c r="AJ31" s="586"/>
    </row>
    <row r="32" spans="1:36" ht="15" customHeight="1">
      <c r="A32" s="1234"/>
      <c r="B32" s="1234"/>
      <c r="C32" s="890"/>
      <c r="D32" s="890"/>
      <c r="E32" s="890"/>
      <c r="F32" s="890"/>
      <c r="G32" s="895"/>
      <c r="H32" s="882"/>
      <c r="I32" s="893"/>
      <c r="J32" s="879"/>
      <c r="K32" s="894"/>
      <c r="L32" s="539"/>
      <c r="M32" s="550" t="s">
        <v>18</v>
      </c>
      <c r="N32" s="565"/>
      <c r="O32" s="565"/>
      <c r="P32" s="565"/>
      <c r="Q32" s="565"/>
      <c r="R32" s="565"/>
      <c r="S32" s="565"/>
      <c r="T32" s="565"/>
      <c r="U32" s="564"/>
      <c r="V32" s="565"/>
      <c r="W32" s="666"/>
      <c r="Y32" s="590"/>
      <c r="Z32" s="590" t="str">
        <f t="shared" si="0"/>
        <v>Добавить наименование системы теплоснабжения</v>
      </c>
      <c r="AA32" s="590"/>
      <c r="AB32" s="590"/>
      <c r="AC32" s="590"/>
      <c r="AI32" s="586"/>
      <c r="AJ32" s="586"/>
    </row>
    <row r="33" spans="1:36" ht="15" customHeight="1">
      <c r="A33" s="1234"/>
      <c r="B33" s="890"/>
      <c r="C33" s="890"/>
      <c r="D33" s="890"/>
      <c r="E33" s="890"/>
      <c r="F33" s="890"/>
      <c r="G33" s="895"/>
      <c r="H33" s="882"/>
      <c r="I33" s="882"/>
      <c r="J33" s="879"/>
      <c r="K33" s="889"/>
      <c r="L33" s="539"/>
      <c r="M33" s="559" t="s">
        <v>19</v>
      </c>
      <c r="N33" s="565"/>
      <c r="O33" s="565"/>
      <c r="P33" s="565"/>
      <c r="Q33" s="565"/>
      <c r="R33" s="565"/>
      <c r="S33" s="565"/>
      <c r="T33" s="565"/>
      <c r="U33" s="564"/>
      <c r="V33" s="565"/>
      <c r="W33" s="666"/>
      <c r="Y33" s="590"/>
      <c r="Z33" s="590" t="str">
        <f t="shared" si="0"/>
        <v>Добавить территорию действия тарифа</v>
      </c>
      <c r="AA33" s="590"/>
      <c r="AB33" s="590"/>
      <c r="AC33" s="590"/>
      <c r="AI33" s="586"/>
      <c r="AJ33" s="586"/>
    </row>
    <row r="34" spans="1:34" s="523" customFormat="1" ht="15" customHeight="1">
      <c r="A34" s="878"/>
      <c r="B34" s="878"/>
      <c r="C34" s="878"/>
      <c r="D34" s="878"/>
      <c r="E34" s="878"/>
      <c r="F34" s="878"/>
      <c r="G34" s="878"/>
      <c r="H34" s="878"/>
      <c r="I34" s="878"/>
      <c r="J34" s="878"/>
      <c r="K34" s="878"/>
      <c r="L34" s="493"/>
      <c r="M34" s="566" t="s">
        <v>309</v>
      </c>
      <c r="N34" s="565"/>
      <c r="O34" s="565"/>
      <c r="P34" s="565"/>
      <c r="Q34" s="565"/>
      <c r="R34" s="565"/>
      <c r="S34" s="565"/>
      <c r="T34" s="565"/>
      <c r="U34" s="564"/>
      <c r="V34" s="565"/>
      <c r="W34" s="666"/>
      <c r="X34" s="588"/>
      <c r="Y34" s="588"/>
      <c r="Z34" s="588"/>
      <c r="AA34" s="588"/>
      <c r="AB34" s="588"/>
      <c r="AC34" s="588"/>
      <c r="AD34" s="588"/>
      <c r="AE34" s="588"/>
      <c r="AF34" s="588"/>
      <c r="AG34" s="588"/>
      <c r="AH34" s="588"/>
    </row>
    <row r="35" spans="1:34" ht="11.25">
      <c r="A35" s="524"/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X35" s="524"/>
      <c r="Y35" s="524"/>
      <c r="Z35" s="524"/>
      <c r="AA35" s="524"/>
      <c r="AB35" s="524"/>
      <c r="AC35" s="524"/>
      <c r="AD35" s="524"/>
      <c r="AE35" s="524"/>
      <c r="AF35" s="524"/>
      <c r="AG35" s="524"/>
      <c r="AH35" s="524"/>
    </row>
    <row r="36" spans="12:23" ht="105.75" customHeight="1">
      <c r="L36" s="1">
        <v>1</v>
      </c>
      <c r="M36" s="1198" t="s">
        <v>633</v>
      </c>
      <c r="N36" s="1198"/>
      <c r="O36" s="1198"/>
      <c r="P36" s="1198"/>
      <c r="Q36" s="1198"/>
      <c r="R36" s="1198"/>
      <c r="S36" s="1198"/>
      <c r="T36" s="1198"/>
      <c r="U36" s="1198"/>
      <c r="V36" s="1198"/>
      <c r="W36" s="1198"/>
    </row>
  </sheetData>
  <sheetProtection password="FA9C" sheet="1" objects="1" scenarios="1" formatColumns="0" formatRows="0"/>
  <mergeCells count="40">
    <mergeCell ref="I24:I29"/>
    <mergeCell ref="J25:J28"/>
    <mergeCell ref="A20:A33"/>
    <mergeCell ref="O20:V20"/>
    <mergeCell ref="B21:B32"/>
    <mergeCell ref="O21:V21"/>
    <mergeCell ref="C22:C31"/>
    <mergeCell ref="U26:U27"/>
    <mergeCell ref="O22:V22"/>
    <mergeCell ref="D23:D30"/>
    <mergeCell ref="O23:V23"/>
    <mergeCell ref="E24:E29"/>
    <mergeCell ref="O24:V24"/>
    <mergeCell ref="F25:F28"/>
    <mergeCell ref="O25:V25"/>
    <mergeCell ref="R26:R27"/>
    <mergeCell ref="S26:S27"/>
    <mergeCell ref="T26:T27"/>
    <mergeCell ref="L5:T5"/>
    <mergeCell ref="O11:T11"/>
    <mergeCell ref="O12:T12"/>
    <mergeCell ref="L13:M13"/>
    <mergeCell ref="O14:U14"/>
    <mergeCell ref="O7:P7"/>
    <mergeCell ref="W26:W28"/>
    <mergeCell ref="O9:T9"/>
    <mergeCell ref="O10:T10"/>
    <mergeCell ref="M36:W36"/>
    <mergeCell ref="S19:T19"/>
    <mergeCell ref="L15:V15"/>
    <mergeCell ref="L16:L18"/>
    <mergeCell ref="M16:M18"/>
    <mergeCell ref="O16:T16"/>
    <mergeCell ref="U16:U18"/>
    <mergeCell ref="O17:O18"/>
    <mergeCell ref="P17:Q17"/>
    <mergeCell ref="W15:W18"/>
    <mergeCell ref="S18:T18"/>
    <mergeCell ref="V16:V18"/>
    <mergeCell ref="R17:T17"/>
  </mergeCells>
  <dataValidations count="4">
    <dataValidation type="list" allowBlank="1" showInputMessage="1" showErrorMessage="1" errorTitle="Ошибка" error="Выберите значение из списка" sqref="O24">
      <formula1>kind_of_scheme_in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26"/>
    <dataValidation allowBlank="1" promptTitle="checkPeriodRange" sqref="Q27"/>
    <dataValidation type="list" allowBlank="1" showInputMessage="1" showErrorMessage="1" prompt="Выберите значение из списка" errorTitle="Ошибка" error="Выберите значение из списка" sqref="O25">
      <formula1>kind_of_cons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808" hidden="1" customWidth="1"/>
    <col min="2" max="4" width="3.7109375" style="809" hidden="1" customWidth="1"/>
    <col min="5" max="5" width="3.7109375" style="810" customWidth="1"/>
    <col min="6" max="6" width="9.7109375" style="800" customWidth="1"/>
    <col min="7" max="7" width="37.7109375" style="800" customWidth="1"/>
    <col min="8" max="8" width="66.8515625" style="800" customWidth="1"/>
    <col min="9" max="9" width="115.7109375" style="800" customWidth="1"/>
    <col min="10" max="11" width="10.57421875" style="809" customWidth="1"/>
    <col min="12" max="12" width="11.140625" style="809" customWidth="1"/>
    <col min="13" max="20" width="10.57421875" style="809" customWidth="1"/>
    <col min="21" max="16384" width="10.57421875" style="800" customWidth="1"/>
  </cols>
  <sheetData>
    <row r="1" ht="3" customHeight="1">
      <c r="A1" s="808" t="s">
        <v>50</v>
      </c>
    </row>
    <row r="2" spans="6:9" ht="22.5">
      <c r="F2" s="1199" t="s">
        <v>491</v>
      </c>
      <c r="G2" s="1200"/>
      <c r="H2" s="1201"/>
      <c r="I2" s="807"/>
    </row>
    <row r="3" ht="3" customHeight="1"/>
    <row r="4" spans="1:20" s="571" customFormat="1" ht="11.25">
      <c r="A4" s="772"/>
      <c r="B4" s="772"/>
      <c r="C4" s="772"/>
      <c r="D4" s="772"/>
      <c r="F4" s="1153" t="s">
        <v>454</v>
      </c>
      <c r="G4" s="1153"/>
      <c r="H4" s="1153"/>
      <c r="I4" s="1202" t="s">
        <v>455</v>
      </c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</row>
    <row r="5" spans="1:20" s="571" customFormat="1" ht="11.25" customHeight="1">
      <c r="A5" s="772"/>
      <c r="B5" s="772"/>
      <c r="C5" s="772"/>
      <c r="D5" s="772"/>
      <c r="F5" s="777" t="s">
        <v>92</v>
      </c>
      <c r="G5" s="811" t="s">
        <v>457</v>
      </c>
      <c r="H5" s="802" t="s">
        <v>442</v>
      </c>
      <c r="I5" s="1202"/>
      <c r="J5" s="772"/>
      <c r="K5" s="772"/>
      <c r="L5" s="772"/>
      <c r="M5" s="772"/>
      <c r="N5" s="772"/>
      <c r="O5" s="772"/>
      <c r="P5" s="772"/>
      <c r="Q5" s="772"/>
      <c r="R5" s="772"/>
      <c r="S5" s="772"/>
      <c r="T5" s="772"/>
    </row>
    <row r="6" spans="1:20" s="571" customFormat="1" ht="12" customHeight="1">
      <c r="A6" s="772"/>
      <c r="B6" s="772"/>
      <c r="C6" s="772"/>
      <c r="D6" s="772"/>
      <c r="F6" s="812" t="s">
        <v>93</v>
      </c>
      <c r="G6" s="813">
        <v>2</v>
      </c>
      <c r="H6" s="814">
        <v>3</v>
      </c>
      <c r="I6" s="609">
        <v>4</v>
      </c>
      <c r="J6" s="772">
        <v>4</v>
      </c>
      <c r="K6" s="772"/>
      <c r="L6" s="772"/>
      <c r="M6" s="772"/>
      <c r="N6" s="772"/>
      <c r="O6" s="772"/>
      <c r="P6" s="772"/>
      <c r="Q6" s="772"/>
      <c r="R6" s="772"/>
      <c r="S6" s="772"/>
      <c r="T6" s="772"/>
    </row>
    <row r="7" spans="1:20" s="571" customFormat="1" ht="18.75">
      <c r="A7" s="772"/>
      <c r="B7" s="772"/>
      <c r="C7" s="772"/>
      <c r="D7" s="772"/>
      <c r="F7" s="815">
        <v>1</v>
      </c>
      <c r="G7" s="816" t="s">
        <v>492</v>
      </c>
      <c r="H7" s="806" t="str">
        <f>IF(dateCh="","",dateCh)</f>
        <v>10.12.2019</v>
      </c>
      <c r="I7" s="817" t="s">
        <v>493</v>
      </c>
      <c r="J7" s="616"/>
      <c r="K7" s="772"/>
      <c r="L7" s="772"/>
      <c r="M7" s="772"/>
      <c r="N7" s="772"/>
      <c r="O7" s="772"/>
      <c r="P7" s="772"/>
      <c r="Q7" s="772"/>
      <c r="R7" s="772"/>
      <c r="S7" s="772"/>
      <c r="T7" s="772"/>
    </row>
    <row r="8" spans="1:20" s="571" customFormat="1" ht="45">
      <c r="A8" s="1203">
        <v>1</v>
      </c>
      <c r="B8" s="772"/>
      <c r="C8" s="772"/>
      <c r="D8" s="772"/>
      <c r="F8" s="815" t="str">
        <f>"2."&amp;mergeValue(A8)</f>
        <v>2.1</v>
      </c>
      <c r="G8" s="816" t="s">
        <v>494</v>
      </c>
      <c r="H8" s="806"/>
      <c r="I8" s="817" t="s">
        <v>591</v>
      </c>
      <c r="J8" s="616"/>
      <c r="K8" s="772"/>
      <c r="L8" s="772"/>
      <c r="M8" s="772"/>
      <c r="N8" s="772"/>
      <c r="O8" s="772"/>
      <c r="P8" s="772"/>
      <c r="Q8" s="772"/>
      <c r="R8" s="772"/>
      <c r="S8" s="772"/>
      <c r="T8" s="772"/>
    </row>
    <row r="9" spans="1:20" s="571" customFormat="1" ht="22.5">
      <c r="A9" s="1203"/>
      <c r="B9" s="772"/>
      <c r="C9" s="772"/>
      <c r="D9" s="772"/>
      <c r="F9" s="815" t="str">
        <f>"3."&amp;mergeValue(A9)</f>
        <v>3.1</v>
      </c>
      <c r="G9" s="816" t="s">
        <v>495</v>
      </c>
      <c r="H9" s="806"/>
      <c r="I9" s="817" t="s">
        <v>589</v>
      </c>
      <c r="J9" s="616"/>
      <c r="K9" s="772"/>
      <c r="L9" s="772"/>
      <c r="M9" s="772"/>
      <c r="N9" s="772"/>
      <c r="O9" s="772"/>
      <c r="P9" s="772"/>
      <c r="Q9" s="772"/>
      <c r="R9" s="772"/>
      <c r="S9" s="772"/>
      <c r="T9" s="772"/>
    </row>
    <row r="10" spans="1:20" s="571" customFormat="1" ht="22.5">
      <c r="A10" s="1203"/>
      <c r="B10" s="772"/>
      <c r="C10" s="772"/>
      <c r="D10" s="772"/>
      <c r="F10" s="815" t="str">
        <f>"4."&amp;mergeValue(A10)</f>
        <v>4.1</v>
      </c>
      <c r="G10" s="816" t="s">
        <v>496</v>
      </c>
      <c r="H10" s="802" t="s">
        <v>458</v>
      </c>
      <c r="I10" s="817"/>
      <c r="J10" s="616"/>
      <c r="K10" s="772"/>
      <c r="L10" s="772"/>
      <c r="M10" s="772"/>
      <c r="N10" s="772"/>
      <c r="O10" s="772"/>
      <c r="P10" s="772"/>
      <c r="Q10" s="772"/>
      <c r="R10" s="772"/>
      <c r="S10" s="772"/>
      <c r="T10" s="772"/>
    </row>
    <row r="11" spans="1:20" s="571" customFormat="1" ht="18.75">
      <c r="A11" s="1203"/>
      <c r="B11" s="1203">
        <v>1</v>
      </c>
      <c r="C11" s="778"/>
      <c r="D11" s="778"/>
      <c r="F11" s="815" t="str">
        <f>"4."&amp;mergeValue(A11)&amp;"."&amp;mergeValue(B11)</f>
        <v>4.1.1</v>
      </c>
      <c r="G11" s="831" t="s">
        <v>593</v>
      </c>
      <c r="H11" s="806" t="str">
        <f>IF(region_name="","",region_name)</f>
        <v>Нижегородская область</v>
      </c>
      <c r="I11" s="817" t="s">
        <v>499</v>
      </c>
      <c r="J11" s="616"/>
      <c r="K11" s="772"/>
      <c r="L11" s="772"/>
      <c r="M11" s="772"/>
      <c r="N11" s="772"/>
      <c r="O11" s="772"/>
      <c r="P11" s="772"/>
      <c r="Q11" s="772"/>
      <c r="R11" s="772"/>
      <c r="S11" s="772"/>
      <c r="T11" s="772"/>
    </row>
    <row r="12" spans="1:20" s="571" customFormat="1" ht="22.5">
      <c r="A12" s="1203"/>
      <c r="B12" s="1203"/>
      <c r="C12" s="1203">
        <v>1</v>
      </c>
      <c r="D12" s="778"/>
      <c r="F12" s="815" t="str">
        <f>"4."&amp;mergeValue(A12)&amp;"."&amp;mergeValue(B12)&amp;"."&amp;mergeValue(C12)</f>
        <v>4.1.1.1</v>
      </c>
      <c r="G12" s="818" t="s">
        <v>497</v>
      </c>
      <c r="H12" s="806"/>
      <c r="I12" s="817" t="s">
        <v>500</v>
      </c>
      <c r="J12" s="616"/>
      <c r="K12" s="772"/>
      <c r="L12" s="772"/>
      <c r="M12" s="772"/>
      <c r="N12" s="772"/>
      <c r="O12" s="772"/>
      <c r="P12" s="772"/>
      <c r="Q12" s="772"/>
      <c r="R12" s="772"/>
      <c r="S12" s="772"/>
      <c r="T12" s="772"/>
    </row>
    <row r="13" spans="1:20" s="571" customFormat="1" ht="39" customHeight="1">
      <c r="A13" s="1203"/>
      <c r="B13" s="1203"/>
      <c r="C13" s="1203"/>
      <c r="D13" s="778">
        <v>1</v>
      </c>
      <c r="F13" s="815" t="str">
        <f>"4."&amp;mergeValue(A13)&amp;"."&amp;mergeValue(B13)&amp;"."&amp;mergeValue(C13)&amp;"."&amp;mergeValue(D13)</f>
        <v>4.1.1.1.1</v>
      </c>
      <c r="G13" s="819" t="s">
        <v>498</v>
      </c>
      <c r="H13" s="806"/>
      <c r="I13" s="1204" t="s">
        <v>592</v>
      </c>
      <c r="J13" s="616"/>
      <c r="K13" s="772"/>
      <c r="L13" s="772"/>
      <c r="M13" s="772"/>
      <c r="N13" s="772"/>
      <c r="O13" s="772"/>
      <c r="P13" s="772"/>
      <c r="Q13" s="772"/>
      <c r="R13" s="772"/>
      <c r="S13" s="772"/>
      <c r="T13" s="772"/>
    </row>
    <row r="14" spans="1:20" s="571" customFormat="1" ht="18.75">
      <c r="A14" s="1203"/>
      <c r="B14" s="1203"/>
      <c r="C14" s="1203"/>
      <c r="D14" s="778"/>
      <c r="F14" s="820"/>
      <c r="G14" s="760" t="s">
        <v>4</v>
      </c>
      <c r="H14" s="625"/>
      <c r="I14" s="1204"/>
      <c r="J14" s="616"/>
      <c r="K14" s="772"/>
      <c r="L14" s="772"/>
      <c r="M14" s="772"/>
      <c r="N14" s="772"/>
      <c r="O14" s="772"/>
      <c r="P14" s="772"/>
      <c r="Q14" s="772"/>
      <c r="R14" s="772"/>
      <c r="S14" s="772"/>
      <c r="T14" s="772"/>
    </row>
    <row r="15" spans="1:20" s="571" customFormat="1" ht="18.75">
      <c r="A15" s="1203"/>
      <c r="B15" s="1203"/>
      <c r="C15" s="778"/>
      <c r="D15" s="778"/>
      <c r="F15" s="635"/>
      <c r="G15" s="578" t="s">
        <v>403</v>
      </c>
      <c r="H15" s="636"/>
      <c r="I15" s="637"/>
      <c r="J15" s="616"/>
      <c r="K15" s="772"/>
      <c r="L15" s="772"/>
      <c r="M15" s="772"/>
      <c r="N15" s="772"/>
      <c r="O15" s="772"/>
      <c r="P15" s="772"/>
      <c r="Q15" s="772"/>
      <c r="R15" s="772"/>
      <c r="S15" s="772"/>
      <c r="T15" s="772"/>
    </row>
    <row r="16" spans="1:20" s="571" customFormat="1" ht="18.75">
      <c r="A16" s="1203"/>
      <c r="B16" s="772"/>
      <c r="C16" s="772"/>
      <c r="D16" s="772"/>
      <c r="F16" s="820"/>
      <c r="G16" s="734" t="s">
        <v>506</v>
      </c>
      <c r="H16" s="821"/>
      <c r="I16" s="822"/>
      <c r="J16" s="616"/>
      <c r="K16" s="772"/>
      <c r="L16" s="772"/>
      <c r="M16" s="772"/>
      <c r="N16" s="772"/>
      <c r="O16" s="772"/>
      <c r="P16" s="772"/>
      <c r="Q16" s="772"/>
      <c r="R16" s="772"/>
      <c r="S16" s="772"/>
      <c r="T16" s="772"/>
    </row>
    <row r="17" spans="1:20" s="571" customFormat="1" ht="18.75">
      <c r="A17" s="772"/>
      <c r="B17" s="772"/>
      <c r="C17" s="772"/>
      <c r="D17" s="772"/>
      <c r="F17" s="820"/>
      <c r="G17" s="737" t="s">
        <v>505</v>
      </c>
      <c r="H17" s="821"/>
      <c r="I17" s="822"/>
      <c r="J17" s="616"/>
      <c r="K17" s="772"/>
      <c r="L17" s="772"/>
      <c r="M17" s="772"/>
      <c r="N17" s="772"/>
      <c r="O17" s="772"/>
      <c r="P17" s="772"/>
      <c r="Q17" s="772"/>
      <c r="R17" s="772"/>
      <c r="S17" s="772"/>
      <c r="T17" s="772"/>
    </row>
    <row r="18" spans="1:20" s="773" customFormat="1" ht="3" customHeight="1">
      <c r="A18" s="774"/>
      <c r="B18" s="774"/>
      <c r="C18" s="774"/>
      <c r="D18" s="774"/>
      <c r="F18" s="626"/>
      <c r="G18" s="627"/>
      <c r="H18" s="628"/>
      <c r="I18" s="629"/>
      <c r="J18" s="774"/>
      <c r="K18" s="774"/>
      <c r="L18" s="774"/>
      <c r="M18" s="774"/>
      <c r="N18" s="774"/>
      <c r="O18" s="774"/>
      <c r="P18" s="774"/>
      <c r="Q18" s="774"/>
      <c r="R18" s="774"/>
      <c r="S18" s="774"/>
      <c r="T18" s="774"/>
    </row>
    <row r="19" spans="1:20" s="773" customFormat="1" ht="15" customHeight="1">
      <c r="A19" s="774"/>
      <c r="B19" s="774"/>
      <c r="C19" s="774"/>
      <c r="D19" s="774"/>
      <c r="F19" s="823"/>
      <c r="G19" s="1198" t="s">
        <v>594</v>
      </c>
      <c r="H19" s="1198"/>
      <c r="I19" s="824"/>
      <c r="J19" s="774"/>
      <c r="K19" s="774"/>
      <c r="L19" s="774"/>
      <c r="M19" s="774"/>
      <c r="N19" s="774"/>
      <c r="O19" s="774"/>
      <c r="P19" s="774"/>
      <c r="Q19" s="774"/>
      <c r="R19" s="774"/>
      <c r="S19" s="774"/>
      <c r="T19" s="774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B11:B15"/>
    <mergeCell ref="C12:C14"/>
    <mergeCell ref="I13:I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EAEBEE"/>
  </sheetPr>
  <dimension ref="A1:AJ36"/>
  <sheetViews>
    <sheetView showGridLines="0" zoomScalePageLayoutView="0" workbookViewId="0" topLeftCell="I4">
      <selection activeCell="A1" sqref="A1"/>
    </sheetView>
  </sheetViews>
  <sheetFormatPr defaultColWidth="10.57421875" defaultRowHeight="11.25"/>
  <cols>
    <col min="1" max="6" width="10.57421875" style="809" hidden="1" customWidth="1"/>
    <col min="7" max="8" width="9.140625" style="808" hidden="1" customWidth="1"/>
    <col min="9" max="9" width="3.7109375" style="688" customWidth="1"/>
    <col min="10" max="11" width="3.7109375" style="810" customWidth="1"/>
    <col min="12" max="12" width="12.7109375" style="800" customWidth="1"/>
    <col min="13" max="13" width="44.7109375" style="800" customWidth="1"/>
    <col min="14" max="14" width="1.7109375" style="800" hidden="1" customWidth="1"/>
    <col min="15" max="17" width="23.7109375" style="800" hidden="1" customWidth="1"/>
    <col min="18" max="18" width="11.7109375" style="800" customWidth="1"/>
    <col min="19" max="19" width="3.7109375" style="800" customWidth="1"/>
    <col min="20" max="20" width="11.7109375" style="800" customWidth="1"/>
    <col min="21" max="21" width="8.57421875" style="800" hidden="1" customWidth="1"/>
    <col min="22" max="22" width="4.7109375" style="800" customWidth="1"/>
    <col min="23" max="23" width="115.7109375" style="800" customWidth="1"/>
    <col min="24" max="25" width="10.57421875" style="809" customWidth="1"/>
    <col min="26" max="26" width="11.140625" style="809" customWidth="1"/>
    <col min="27" max="34" width="10.57421875" style="809" customWidth="1"/>
    <col min="35" max="16384" width="10.57421875" style="800" customWidth="1"/>
  </cols>
  <sheetData>
    <row r="1" spans="17:18" ht="14.25" hidden="1">
      <c r="Q1" s="769"/>
      <c r="R1" s="769"/>
    </row>
    <row r="2" ht="14.25" hidden="1">
      <c r="U2" s="769"/>
    </row>
    <row r="3" ht="14.25" hidden="1"/>
    <row r="4" spans="10:21" ht="3" customHeight="1">
      <c r="J4" s="687"/>
      <c r="K4" s="687"/>
      <c r="L4" s="755"/>
      <c r="M4" s="755"/>
      <c r="N4" s="755"/>
      <c r="O4" s="805"/>
      <c r="P4" s="805"/>
      <c r="Q4" s="805"/>
      <c r="R4" s="805"/>
      <c r="S4" s="805"/>
      <c r="T4" s="805"/>
      <c r="U4" s="805"/>
    </row>
    <row r="5" spans="10:21" ht="22.5" customHeight="1">
      <c r="J5" s="687"/>
      <c r="K5" s="687"/>
      <c r="L5" s="1231" t="s">
        <v>632</v>
      </c>
      <c r="M5" s="1231"/>
      <c r="N5" s="1231"/>
      <c r="O5" s="1231"/>
      <c r="P5" s="1231"/>
      <c r="Q5" s="1231"/>
      <c r="R5" s="1231"/>
      <c r="S5" s="1231"/>
      <c r="T5" s="1231"/>
      <c r="U5" s="665"/>
    </row>
    <row r="6" spans="10:22" ht="3" customHeight="1">
      <c r="J6" s="687"/>
      <c r="K6" s="687"/>
      <c r="L6" s="755"/>
      <c r="M6" s="755"/>
      <c r="N6" s="755"/>
      <c r="O6" s="756"/>
      <c r="P6" s="756"/>
      <c r="Q6" s="756"/>
      <c r="R6" s="756"/>
      <c r="S6" s="756"/>
      <c r="T6" s="756"/>
      <c r="U6" s="756"/>
      <c r="V6" s="805"/>
    </row>
    <row r="7" spans="10:22" ht="33.75">
      <c r="J7" s="687"/>
      <c r="K7" s="687"/>
      <c r="L7" s="755"/>
      <c r="M7" s="618" t="s">
        <v>746</v>
      </c>
      <c r="N7" s="755"/>
      <c r="O7" s="1243"/>
      <c r="P7" s="1244"/>
      <c r="Q7" s="1244"/>
      <c r="R7" s="1244"/>
      <c r="S7" s="1244"/>
      <c r="T7" s="1245"/>
      <c r="U7" s="768"/>
      <c r="V7" s="805"/>
    </row>
    <row r="8" spans="1:34" s="829" customFormat="1" ht="5.25">
      <c r="A8" s="809"/>
      <c r="B8" s="809"/>
      <c r="C8" s="809"/>
      <c r="D8" s="809"/>
      <c r="E8" s="809"/>
      <c r="F8" s="809"/>
      <c r="G8" s="808"/>
      <c r="H8" s="808"/>
      <c r="I8" s="795"/>
      <c r="J8" s="796"/>
      <c r="K8" s="796"/>
      <c r="L8" s="797"/>
      <c r="M8" s="797"/>
      <c r="N8" s="797"/>
      <c r="O8" s="832"/>
      <c r="P8" s="832"/>
      <c r="Q8" s="832"/>
      <c r="R8" s="832"/>
      <c r="S8" s="832"/>
      <c r="T8" s="832"/>
      <c r="U8" s="833"/>
      <c r="V8" s="834"/>
      <c r="X8" s="809"/>
      <c r="Y8" s="809"/>
      <c r="Z8" s="809"/>
      <c r="AA8" s="809"/>
      <c r="AB8" s="809"/>
      <c r="AC8" s="809"/>
      <c r="AD8" s="809"/>
      <c r="AE8" s="809"/>
      <c r="AF8" s="809"/>
      <c r="AG8" s="809"/>
      <c r="AH8" s="809"/>
    </row>
    <row r="9" spans="1:34" s="571" customFormat="1" ht="22.5">
      <c r="A9" s="772"/>
      <c r="B9" s="772"/>
      <c r="C9" s="772"/>
      <c r="D9" s="772"/>
      <c r="E9" s="772"/>
      <c r="F9" s="772"/>
      <c r="G9" s="772"/>
      <c r="H9" s="772"/>
      <c r="L9" s="500"/>
      <c r="M9" s="618" t="s">
        <v>502</v>
      </c>
      <c r="N9" s="667"/>
      <c r="O9" s="1208" t="str">
        <f>IF(NameOrPr_ch="",IF(NameOrPr="","",NameOrPr),NameOrPr_ch)</f>
        <v>Региональная служба по тарифам Нижегородской области</v>
      </c>
      <c r="P9" s="1208"/>
      <c r="Q9" s="1208"/>
      <c r="R9" s="1208"/>
      <c r="S9" s="1208"/>
      <c r="T9" s="1208"/>
      <c r="U9" s="768"/>
      <c r="V9" s="768"/>
      <c r="W9" s="520"/>
      <c r="X9" s="772"/>
      <c r="Y9" s="772"/>
      <c r="Z9" s="772"/>
      <c r="AA9" s="772"/>
      <c r="AB9" s="772"/>
      <c r="AC9" s="772"/>
      <c r="AD9" s="772"/>
      <c r="AE9" s="772"/>
      <c r="AF9" s="772"/>
      <c r="AG9" s="772"/>
      <c r="AH9" s="772"/>
    </row>
    <row r="10" spans="1:34" s="571" customFormat="1" ht="18.75">
      <c r="A10" s="772"/>
      <c r="B10" s="772"/>
      <c r="C10" s="772"/>
      <c r="D10" s="772"/>
      <c r="E10" s="772"/>
      <c r="F10" s="772"/>
      <c r="G10" s="772"/>
      <c r="H10" s="772"/>
      <c r="L10" s="500"/>
      <c r="M10" s="618" t="s">
        <v>597</v>
      </c>
      <c r="N10" s="667"/>
      <c r="O10" s="1208" t="str">
        <f>IF(datePr_ch="",IF(datePr="","",datePr),datePr_ch)</f>
        <v>21.11.2019</v>
      </c>
      <c r="P10" s="1208"/>
      <c r="Q10" s="1208"/>
      <c r="R10" s="1208"/>
      <c r="S10" s="1208"/>
      <c r="T10" s="1208"/>
      <c r="U10" s="768"/>
      <c r="V10" s="768"/>
      <c r="W10" s="520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</row>
    <row r="11" spans="1:34" s="571" customFormat="1" ht="18.75">
      <c r="A11" s="772"/>
      <c r="B11" s="772"/>
      <c r="C11" s="772"/>
      <c r="D11" s="772"/>
      <c r="E11" s="772"/>
      <c r="F11" s="772"/>
      <c r="G11" s="772"/>
      <c r="H11" s="772"/>
      <c r="L11" s="762"/>
      <c r="M11" s="618" t="s">
        <v>596</v>
      </c>
      <c r="N11" s="667"/>
      <c r="O11" s="1208" t="str">
        <f>IF(numberPr_ch="",IF(numberPr="","",numberPr),numberPr_ch)</f>
        <v>53/45</v>
      </c>
      <c r="P11" s="1208"/>
      <c r="Q11" s="1208"/>
      <c r="R11" s="1208"/>
      <c r="S11" s="1208"/>
      <c r="T11" s="1208"/>
      <c r="U11" s="768"/>
      <c r="V11" s="768"/>
      <c r="W11" s="520"/>
      <c r="X11" s="772"/>
      <c r="Y11" s="772"/>
      <c r="Z11" s="772"/>
      <c r="AA11" s="772"/>
      <c r="AB11" s="772"/>
      <c r="AC11" s="772"/>
      <c r="AD11" s="772"/>
      <c r="AE11" s="772"/>
      <c r="AF11" s="772"/>
      <c r="AG11" s="772"/>
      <c r="AH11" s="772"/>
    </row>
    <row r="12" spans="1:34" s="571" customFormat="1" ht="18.75">
      <c r="A12" s="772"/>
      <c r="B12" s="772"/>
      <c r="C12" s="772"/>
      <c r="D12" s="772"/>
      <c r="E12" s="772"/>
      <c r="F12" s="772"/>
      <c r="G12" s="772"/>
      <c r="H12" s="772"/>
      <c r="L12" s="762"/>
      <c r="M12" s="618" t="s">
        <v>501</v>
      </c>
      <c r="N12" s="667"/>
      <c r="O12" s="1208" t="str">
        <f>IF(IstPub_ch="",IF(IstPub="","",IstPub),IstPub_ch)</f>
        <v>www.rstno.ru</v>
      </c>
      <c r="P12" s="1208"/>
      <c r="Q12" s="1208"/>
      <c r="R12" s="1208"/>
      <c r="S12" s="1208"/>
      <c r="T12" s="1208"/>
      <c r="U12" s="768"/>
      <c r="V12" s="768"/>
      <c r="W12" s="520"/>
      <c r="X12" s="772"/>
      <c r="Y12" s="772"/>
      <c r="Z12" s="772"/>
      <c r="AA12" s="772"/>
      <c r="AB12" s="772"/>
      <c r="AC12" s="772"/>
      <c r="AD12" s="772"/>
      <c r="AE12" s="772"/>
      <c r="AF12" s="772"/>
      <c r="AG12" s="772"/>
      <c r="AH12" s="772"/>
    </row>
    <row r="13" spans="1:34" s="571" customFormat="1" ht="11.25">
      <c r="A13" s="772"/>
      <c r="B13" s="772"/>
      <c r="C13" s="772"/>
      <c r="D13" s="772"/>
      <c r="E13" s="772"/>
      <c r="F13" s="772"/>
      <c r="G13" s="772"/>
      <c r="H13" s="772"/>
      <c r="L13" s="1232"/>
      <c r="M13" s="1232"/>
      <c r="N13" s="780"/>
      <c r="O13" s="768"/>
      <c r="P13" s="768"/>
      <c r="Q13" s="768"/>
      <c r="R13" s="768"/>
      <c r="S13" s="768"/>
      <c r="T13" s="768"/>
      <c r="U13" s="771" t="s">
        <v>373</v>
      </c>
      <c r="X13" s="772"/>
      <c r="Y13" s="772"/>
      <c r="Z13" s="772"/>
      <c r="AA13" s="772"/>
      <c r="AB13" s="772"/>
      <c r="AC13" s="772"/>
      <c r="AD13" s="772"/>
      <c r="AE13" s="772"/>
      <c r="AF13" s="772"/>
      <c r="AG13" s="772"/>
      <c r="AH13" s="772"/>
    </row>
    <row r="14" spans="10:21" ht="14.25">
      <c r="J14" s="687"/>
      <c r="K14" s="687"/>
      <c r="L14" s="755"/>
      <c r="M14" s="755"/>
      <c r="N14" s="503"/>
      <c r="O14" s="1209"/>
      <c r="P14" s="1209"/>
      <c r="Q14" s="1209"/>
      <c r="R14" s="1209"/>
      <c r="S14" s="1209"/>
      <c r="T14" s="1209"/>
      <c r="U14" s="1209"/>
    </row>
    <row r="15" spans="10:23" ht="14.25">
      <c r="J15" s="687"/>
      <c r="K15" s="687"/>
      <c r="L15" s="1153" t="s">
        <v>454</v>
      </c>
      <c r="M15" s="1153"/>
      <c r="N15" s="1153"/>
      <c r="O15" s="1153"/>
      <c r="P15" s="1153"/>
      <c r="Q15" s="1153"/>
      <c r="R15" s="1153"/>
      <c r="S15" s="1153"/>
      <c r="T15" s="1153"/>
      <c r="U15" s="1153"/>
      <c r="V15" s="1153"/>
      <c r="W15" s="1153" t="s">
        <v>455</v>
      </c>
    </row>
    <row r="16" spans="10:23" ht="14.25" customHeight="1">
      <c r="J16" s="687"/>
      <c r="K16" s="687"/>
      <c r="L16" s="1215" t="s">
        <v>92</v>
      </c>
      <c r="M16" s="1215" t="s">
        <v>640</v>
      </c>
      <c r="N16" s="662"/>
      <c r="O16" s="1216" t="s">
        <v>642</v>
      </c>
      <c r="P16" s="1217"/>
      <c r="Q16" s="1217"/>
      <c r="R16" s="1217"/>
      <c r="S16" s="1217"/>
      <c r="T16" s="1218"/>
      <c r="U16" s="1226" t="s">
        <v>341</v>
      </c>
      <c r="V16" s="1212" t="s">
        <v>275</v>
      </c>
      <c r="W16" s="1153"/>
    </row>
    <row r="17" spans="10:23" ht="14.25" customHeight="1">
      <c r="J17" s="687"/>
      <c r="K17" s="687"/>
      <c r="L17" s="1215"/>
      <c r="M17" s="1215"/>
      <c r="N17" s="663"/>
      <c r="O17" s="1221" t="s">
        <v>606</v>
      </c>
      <c r="P17" s="1219" t="s">
        <v>271</v>
      </c>
      <c r="Q17" s="1220"/>
      <c r="R17" s="1223" t="s">
        <v>655</v>
      </c>
      <c r="S17" s="1224"/>
      <c r="T17" s="1225"/>
      <c r="U17" s="1227"/>
      <c r="V17" s="1213"/>
      <c r="W17" s="1153"/>
    </row>
    <row r="18" spans="10:23" ht="33.75" customHeight="1">
      <c r="J18" s="687"/>
      <c r="K18" s="687"/>
      <c r="L18" s="1215"/>
      <c r="M18" s="1215"/>
      <c r="N18" s="664"/>
      <c r="O18" s="1222"/>
      <c r="P18" s="757" t="s">
        <v>607</v>
      </c>
      <c r="Q18" s="757" t="s">
        <v>6</v>
      </c>
      <c r="R18" s="781" t="s">
        <v>274</v>
      </c>
      <c r="S18" s="1210" t="s">
        <v>273</v>
      </c>
      <c r="T18" s="1211"/>
      <c r="U18" s="1228"/>
      <c r="V18" s="1214"/>
      <c r="W18" s="1153"/>
    </row>
    <row r="19" spans="10:23" ht="14.25">
      <c r="J19" s="687"/>
      <c r="K19" s="570">
        <v>1</v>
      </c>
      <c r="L19" s="648" t="s">
        <v>93</v>
      </c>
      <c r="M19" s="648" t="s">
        <v>49</v>
      </c>
      <c r="N19" s="650" t="str">
        <f ca="1">OFFSET(N19,0,-1)</f>
        <v>2</v>
      </c>
      <c r="O19" s="779">
        <f ca="1">OFFSET(O19,0,-1)+1</f>
        <v>3</v>
      </c>
      <c r="P19" s="779">
        <f ca="1">OFFSET(P19,0,-1)+1</f>
        <v>4</v>
      </c>
      <c r="Q19" s="779">
        <f ca="1">OFFSET(Q19,0,-1)+1</f>
        <v>5</v>
      </c>
      <c r="R19" s="779">
        <f ca="1">OFFSET(R19,0,-1)+1</f>
        <v>6</v>
      </c>
      <c r="S19" s="1233">
        <f ca="1">OFFSET(S19,0,-1)+1</f>
        <v>7</v>
      </c>
      <c r="T19" s="1233"/>
      <c r="U19" s="779">
        <f ca="1">OFFSET(U19,0,-2)+1</f>
        <v>8</v>
      </c>
      <c r="V19" s="650">
        <f ca="1">OFFSET(V19,0,-1)</f>
        <v>8</v>
      </c>
      <c r="W19" s="779">
        <f ca="1">OFFSET(W19,0,-1)+1</f>
        <v>9</v>
      </c>
    </row>
    <row r="20" spans="1:36" ht="22.5">
      <c r="A20" s="1234">
        <v>1</v>
      </c>
      <c r="B20" s="884"/>
      <c r="C20" s="884"/>
      <c r="D20" s="884"/>
      <c r="E20" s="885"/>
      <c r="F20" s="886"/>
      <c r="G20" s="886"/>
      <c r="H20" s="886"/>
      <c r="I20" s="887"/>
      <c r="J20" s="882"/>
      <c r="K20" s="889"/>
      <c r="L20" s="782">
        <f>mergeValue(A20)</f>
        <v>1</v>
      </c>
      <c r="M20" s="642" t="s">
        <v>20</v>
      </c>
      <c r="N20" s="647"/>
      <c r="O20" s="1235"/>
      <c r="P20" s="1235"/>
      <c r="Q20" s="1235"/>
      <c r="R20" s="1235"/>
      <c r="S20" s="1235"/>
      <c r="T20" s="1235"/>
      <c r="U20" s="1235"/>
      <c r="V20" s="1235"/>
      <c r="W20" s="631" t="s">
        <v>476</v>
      </c>
      <c r="Y20" s="830"/>
      <c r="Z20" s="830" t="str">
        <f aca="true" t="shared" si="0" ref="Z20:Z33">IF(M20="","",M20)</f>
        <v>Наименование тарифа</v>
      </c>
      <c r="AA20" s="830"/>
      <c r="AB20" s="830"/>
      <c r="AC20" s="830"/>
      <c r="AI20" s="809"/>
      <c r="AJ20" s="809"/>
    </row>
    <row r="21" spans="1:36" ht="22.5">
      <c r="A21" s="1234"/>
      <c r="B21" s="1234">
        <v>1</v>
      </c>
      <c r="C21" s="884"/>
      <c r="D21" s="884"/>
      <c r="E21" s="886"/>
      <c r="F21" s="886"/>
      <c r="G21" s="886"/>
      <c r="H21" s="886"/>
      <c r="I21" s="881"/>
      <c r="J21" s="880"/>
      <c r="K21" s="883"/>
      <c r="L21" s="782" t="str">
        <f>mergeValue(A21)&amp;"."&amp;mergeValue(B21)</f>
        <v>1.1</v>
      </c>
      <c r="M21" s="693" t="s">
        <v>16</v>
      </c>
      <c r="N21" s="647"/>
      <c r="O21" s="1235"/>
      <c r="P21" s="1235"/>
      <c r="Q21" s="1235"/>
      <c r="R21" s="1235"/>
      <c r="S21" s="1235"/>
      <c r="T21" s="1235"/>
      <c r="U21" s="1235"/>
      <c r="V21" s="1235"/>
      <c r="W21" s="631" t="s">
        <v>477</v>
      </c>
      <c r="Y21" s="830"/>
      <c r="Z21" s="830" t="str">
        <f t="shared" si="0"/>
        <v>Территория действия тарифа</v>
      </c>
      <c r="AA21" s="830"/>
      <c r="AB21" s="830"/>
      <c r="AC21" s="830"/>
      <c r="AI21" s="809"/>
      <c r="AJ21" s="809"/>
    </row>
    <row r="22" spans="1:36" ht="22.5">
      <c r="A22" s="1234"/>
      <c r="B22" s="1234"/>
      <c r="C22" s="1234">
        <v>1</v>
      </c>
      <c r="D22" s="884"/>
      <c r="E22" s="886"/>
      <c r="F22" s="886"/>
      <c r="G22" s="886"/>
      <c r="H22" s="886"/>
      <c r="I22" s="888"/>
      <c r="J22" s="880"/>
      <c r="K22" s="883"/>
      <c r="L22" s="782" t="str">
        <f>mergeValue(A22)&amp;"."&amp;mergeValue(B22)&amp;"."&amp;mergeValue(C22)</f>
        <v>1.1.1</v>
      </c>
      <c r="M22" s="694" t="s">
        <v>7</v>
      </c>
      <c r="N22" s="647"/>
      <c r="O22" s="1235"/>
      <c r="P22" s="1235"/>
      <c r="Q22" s="1235"/>
      <c r="R22" s="1235"/>
      <c r="S22" s="1235"/>
      <c r="T22" s="1235"/>
      <c r="U22" s="1235"/>
      <c r="V22" s="1235"/>
      <c r="W22" s="631" t="s">
        <v>634</v>
      </c>
      <c r="Y22" s="830"/>
      <c r="Z22" s="830" t="str">
        <f t="shared" si="0"/>
        <v>Наименование системы теплоснабжения </v>
      </c>
      <c r="AA22" s="830"/>
      <c r="AB22" s="830"/>
      <c r="AC22" s="830"/>
      <c r="AI22" s="809"/>
      <c r="AJ22" s="809"/>
    </row>
    <row r="23" spans="1:36" ht="22.5">
      <c r="A23" s="1234"/>
      <c r="B23" s="1234"/>
      <c r="C23" s="1234"/>
      <c r="D23" s="1234">
        <v>1</v>
      </c>
      <c r="E23" s="886"/>
      <c r="F23" s="886"/>
      <c r="G23" s="886"/>
      <c r="H23" s="886"/>
      <c r="I23" s="888"/>
      <c r="J23" s="880"/>
      <c r="K23" s="883"/>
      <c r="L23" s="782" t="str">
        <f>mergeValue(A23)&amp;"."&amp;mergeValue(B23)&amp;"."&amp;mergeValue(C23)&amp;"."&amp;mergeValue(D23)</f>
        <v>1.1.1.1</v>
      </c>
      <c r="M23" s="695" t="s">
        <v>22</v>
      </c>
      <c r="N23" s="647"/>
      <c r="O23" s="1235"/>
      <c r="P23" s="1235"/>
      <c r="Q23" s="1235"/>
      <c r="R23" s="1235"/>
      <c r="S23" s="1235"/>
      <c r="T23" s="1235"/>
      <c r="U23" s="1235"/>
      <c r="V23" s="1235"/>
      <c r="W23" s="631" t="s">
        <v>635</v>
      </c>
      <c r="Y23" s="830"/>
      <c r="Z23" s="830" t="str">
        <f t="shared" si="0"/>
        <v>Источник тепловой энергии  </v>
      </c>
      <c r="AA23" s="830"/>
      <c r="AB23" s="830"/>
      <c r="AC23" s="830"/>
      <c r="AI23" s="809"/>
      <c r="AJ23" s="809"/>
    </row>
    <row r="24" spans="1:36" ht="101.25">
      <c r="A24" s="1234"/>
      <c r="B24" s="1234"/>
      <c r="C24" s="1234"/>
      <c r="D24" s="1234"/>
      <c r="E24" s="1234">
        <v>1</v>
      </c>
      <c r="F24" s="886"/>
      <c r="G24" s="886"/>
      <c r="H24" s="884">
        <v>1</v>
      </c>
      <c r="I24" s="1234">
        <v>1</v>
      </c>
      <c r="J24" s="886"/>
      <c r="K24" s="891"/>
      <c r="L24" s="782" t="str">
        <f>mergeValue(A24)&amp;"."&amp;mergeValue(B24)&amp;"."&amp;mergeValue(C24)&amp;"."&amp;mergeValue(D24)&amp;"."&amp;mergeValue(E24)</f>
        <v>1.1.1.1.1</v>
      </c>
      <c r="M24" s="555" t="s">
        <v>9</v>
      </c>
      <c r="N24" s="647"/>
      <c r="O24" s="1236"/>
      <c r="P24" s="1236"/>
      <c r="Q24" s="1236"/>
      <c r="R24" s="1236"/>
      <c r="S24" s="1236"/>
      <c r="T24" s="1236"/>
      <c r="U24" s="1236"/>
      <c r="V24" s="1236"/>
      <c r="W24" s="631" t="s">
        <v>639</v>
      </c>
      <c r="Y24" s="830"/>
      <c r="Z24" s="830" t="str">
        <f t="shared" si="0"/>
        <v>Схема подключения теплопотребляющей установки к коллектору источника тепловой энергии</v>
      </c>
      <c r="AA24" s="830"/>
      <c r="AB24" s="830"/>
      <c r="AC24" s="830"/>
      <c r="AI24" s="809"/>
      <c r="AJ24" s="809"/>
    </row>
    <row r="25" spans="1:36" ht="90">
      <c r="A25" s="1234"/>
      <c r="B25" s="1234"/>
      <c r="C25" s="1234"/>
      <c r="D25" s="1234"/>
      <c r="E25" s="1234"/>
      <c r="F25" s="1234">
        <v>1</v>
      </c>
      <c r="G25" s="884"/>
      <c r="H25" s="884"/>
      <c r="I25" s="1234"/>
      <c r="J25" s="1234">
        <v>1</v>
      </c>
      <c r="K25" s="892"/>
      <c r="L25" s="782" t="str">
        <f>mergeValue(A25)&amp;"."&amp;mergeValue(B25)&amp;"."&amp;mergeValue(C25)&amp;"."&amp;mergeValue(D25)&amp;"."&amp;mergeValue(E25)&amp;"."&amp;mergeValue(F25)</f>
        <v>1.1.1.1.1.1</v>
      </c>
      <c r="M25" s="556" t="s">
        <v>10</v>
      </c>
      <c r="N25" s="647"/>
      <c r="O25" s="1236"/>
      <c r="P25" s="1236"/>
      <c r="Q25" s="1236"/>
      <c r="R25" s="1236"/>
      <c r="S25" s="1236"/>
      <c r="T25" s="1236"/>
      <c r="U25" s="1236"/>
      <c r="V25" s="1236"/>
      <c r="W25" s="631" t="s">
        <v>637</v>
      </c>
      <c r="Y25" s="830"/>
      <c r="Z25" s="830" t="str">
        <f t="shared" si="0"/>
        <v>Группа потребителей</v>
      </c>
      <c r="AA25" s="830"/>
      <c r="AB25" s="830"/>
      <c r="AC25" s="830"/>
      <c r="AI25" s="809"/>
      <c r="AJ25" s="809"/>
    </row>
    <row r="26" spans="1:36" ht="189" customHeight="1">
      <c r="A26" s="1234"/>
      <c r="B26" s="1234"/>
      <c r="C26" s="1234"/>
      <c r="D26" s="1234"/>
      <c r="E26" s="1234"/>
      <c r="F26" s="1234"/>
      <c r="G26" s="884">
        <v>1</v>
      </c>
      <c r="H26" s="884"/>
      <c r="I26" s="1234"/>
      <c r="J26" s="1234"/>
      <c r="K26" s="892">
        <v>1</v>
      </c>
      <c r="L26" s="782" t="str">
        <f>mergeValue(A26)&amp;"."&amp;mergeValue(B26)&amp;"."&amp;mergeValue(C26)&amp;"."&amp;mergeValue(D26)&amp;"."&amp;mergeValue(E26)&amp;"."&amp;mergeValue(F26)&amp;"."&amp;mergeValue(G26)</f>
        <v>1.1.1.1.1.1.1</v>
      </c>
      <c r="M26" s="1070"/>
      <c r="N26" s="647"/>
      <c r="O26" s="764"/>
      <c r="P26" s="764"/>
      <c r="Q26" s="1095"/>
      <c r="R26" s="1229"/>
      <c r="S26" s="1230" t="s">
        <v>84</v>
      </c>
      <c r="T26" s="1229"/>
      <c r="U26" s="1230" t="s">
        <v>85</v>
      </c>
      <c r="V26" s="764"/>
      <c r="W26" s="1205" t="s">
        <v>656</v>
      </c>
      <c r="X26" s="809">
        <f>strCheckDate(O27:V27)</f>
      </c>
      <c r="Y26" s="830"/>
      <c r="Z26" s="830">
        <f t="shared" si="0"/>
      </c>
      <c r="AA26" s="830"/>
      <c r="AB26" s="830"/>
      <c r="AC26" s="830"/>
      <c r="AI26" s="809"/>
      <c r="AJ26" s="809"/>
    </row>
    <row r="27" spans="1:36" ht="11.25" hidden="1">
      <c r="A27" s="1234"/>
      <c r="B27" s="1234"/>
      <c r="C27" s="1234"/>
      <c r="D27" s="1234"/>
      <c r="E27" s="1234"/>
      <c r="F27" s="1234"/>
      <c r="G27" s="884"/>
      <c r="H27" s="884"/>
      <c r="I27" s="1234"/>
      <c r="J27" s="1234"/>
      <c r="K27" s="892"/>
      <c r="L27" s="801"/>
      <c r="M27" s="647"/>
      <c r="N27" s="647"/>
      <c r="O27" s="764"/>
      <c r="P27" s="764"/>
      <c r="Q27" s="770" t="str">
        <f>R26&amp;"-"&amp;T26</f>
        <v>-</v>
      </c>
      <c r="R27" s="1229"/>
      <c r="S27" s="1230"/>
      <c r="T27" s="1229"/>
      <c r="U27" s="1230"/>
      <c r="V27" s="764"/>
      <c r="W27" s="1206"/>
      <c r="Y27" s="830"/>
      <c r="Z27" s="830">
        <f t="shared" si="0"/>
      </c>
      <c r="AA27" s="830"/>
      <c r="AB27" s="830"/>
      <c r="AC27" s="830"/>
      <c r="AI27" s="809"/>
      <c r="AJ27" s="809"/>
    </row>
    <row r="28" spans="1:36" ht="15" customHeight="1">
      <c r="A28" s="1234"/>
      <c r="B28" s="1234"/>
      <c r="C28" s="1234"/>
      <c r="D28" s="1234"/>
      <c r="E28" s="1234"/>
      <c r="F28" s="1234"/>
      <c r="G28" s="886"/>
      <c r="H28" s="884"/>
      <c r="I28" s="1234"/>
      <c r="J28" s="1234"/>
      <c r="K28" s="891"/>
      <c r="L28" s="689"/>
      <c r="M28" s="558" t="s">
        <v>25</v>
      </c>
      <c r="N28" s="766"/>
      <c r="O28" s="766"/>
      <c r="P28" s="766"/>
      <c r="Q28" s="766"/>
      <c r="R28" s="766"/>
      <c r="S28" s="766"/>
      <c r="T28" s="766"/>
      <c r="U28" s="766"/>
      <c r="V28" s="763"/>
      <c r="W28" s="1207"/>
      <c r="Y28" s="830"/>
      <c r="Z28" s="830" t="str">
        <f t="shared" si="0"/>
        <v>Добавить вид теплоносителя (параметры теплоносителя)</v>
      </c>
      <c r="AA28" s="830"/>
      <c r="AB28" s="830"/>
      <c r="AC28" s="830"/>
      <c r="AI28" s="809"/>
      <c r="AJ28" s="809"/>
    </row>
    <row r="29" spans="1:36" ht="15" customHeight="1">
      <c r="A29" s="1234"/>
      <c r="B29" s="1234"/>
      <c r="C29" s="1234"/>
      <c r="D29" s="1234"/>
      <c r="E29" s="1234"/>
      <c r="F29" s="886"/>
      <c r="G29" s="886"/>
      <c r="H29" s="884"/>
      <c r="I29" s="1234"/>
      <c r="J29" s="886"/>
      <c r="K29" s="891"/>
      <c r="L29" s="689"/>
      <c r="M29" s="557" t="s">
        <v>11</v>
      </c>
      <c r="N29" s="766"/>
      <c r="O29" s="766"/>
      <c r="P29" s="766"/>
      <c r="Q29" s="766"/>
      <c r="R29" s="766"/>
      <c r="S29" s="766"/>
      <c r="T29" s="766"/>
      <c r="U29" s="765"/>
      <c r="V29" s="766"/>
      <c r="W29" s="666"/>
      <c r="Y29" s="830"/>
      <c r="Z29" s="830" t="str">
        <f t="shared" si="0"/>
        <v>Добавить группу потребителей</v>
      </c>
      <c r="AA29" s="830"/>
      <c r="AB29" s="830"/>
      <c r="AC29" s="830"/>
      <c r="AI29" s="809"/>
      <c r="AJ29" s="809"/>
    </row>
    <row r="30" spans="1:36" ht="15" customHeight="1">
      <c r="A30" s="1234"/>
      <c r="B30" s="1234"/>
      <c r="C30" s="1234"/>
      <c r="D30" s="1234"/>
      <c r="E30" s="890"/>
      <c r="F30" s="886"/>
      <c r="G30" s="886"/>
      <c r="H30" s="886"/>
      <c r="I30" s="882"/>
      <c r="J30" s="879"/>
      <c r="K30" s="889"/>
      <c r="L30" s="689"/>
      <c r="M30" s="761" t="s">
        <v>12</v>
      </c>
      <c r="N30" s="766"/>
      <c r="O30" s="766"/>
      <c r="P30" s="766"/>
      <c r="Q30" s="766"/>
      <c r="R30" s="766"/>
      <c r="S30" s="766"/>
      <c r="T30" s="766"/>
      <c r="U30" s="765"/>
      <c r="V30" s="766"/>
      <c r="W30" s="666"/>
      <c r="Y30" s="830"/>
      <c r="Z30" s="830" t="str">
        <f t="shared" si="0"/>
        <v>Добавить схему подключения</v>
      </c>
      <c r="AA30" s="830"/>
      <c r="AB30" s="830"/>
      <c r="AC30" s="830"/>
      <c r="AI30" s="809"/>
      <c r="AJ30" s="809"/>
    </row>
    <row r="31" spans="1:36" ht="15" customHeight="1">
      <c r="A31" s="1234"/>
      <c r="B31" s="1234"/>
      <c r="C31" s="1234"/>
      <c r="D31" s="890"/>
      <c r="E31" s="890"/>
      <c r="F31" s="886"/>
      <c r="G31" s="886"/>
      <c r="H31" s="886"/>
      <c r="I31" s="882"/>
      <c r="J31" s="879"/>
      <c r="K31" s="889"/>
      <c r="L31" s="689"/>
      <c r="M31" s="760" t="s">
        <v>17</v>
      </c>
      <c r="N31" s="766"/>
      <c r="O31" s="766"/>
      <c r="P31" s="766"/>
      <c r="Q31" s="766"/>
      <c r="R31" s="766"/>
      <c r="S31" s="766"/>
      <c r="T31" s="766"/>
      <c r="U31" s="765"/>
      <c r="V31" s="766"/>
      <c r="W31" s="666"/>
      <c r="Y31" s="830"/>
      <c r="Z31" s="830" t="str">
        <f t="shared" si="0"/>
        <v>Добавить источник тепловой энергии</v>
      </c>
      <c r="AA31" s="830"/>
      <c r="AB31" s="830"/>
      <c r="AC31" s="830"/>
      <c r="AI31" s="809"/>
      <c r="AJ31" s="809"/>
    </row>
    <row r="32" spans="1:36" ht="15" customHeight="1">
      <c r="A32" s="1234"/>
      <c r="B32" s="1234"/>
      <c r="C32" s="890"/>
      <c r="D32" s="890"/>
      <c r="E32" s="890"/>
      <c r="F32" s="890"/>
      <c r="G32" s="895"/>
      <c r="H32" s="882"/>
      <c r="I32" s="893"/>
      <c r="J32" s="879"/>
      <c r="K32" s="894"/>
      <c r="L32" s="689"/>
      <c r="M32" s="759" t="s">
        <v>18</v>
      </c>
      <c r="N32" s="766"/>
      <c r="O32" s="766"/>
      <c r="P32" s="766"/>
      <c r="Q32" s="766"/>
      <c r="R32" s="766"/>
      <c r="S32" s="766"/>
      <c r="T32" s="766"/>
      <c r="U32" s="765"/>
      <c r="V32" s="766"/>
      <c r="W32" s="666"/>
      <c r="Y32" s="830"/>
      <c r="Z32" s="830" t="str">
        <f t="shared" si="0"/>
        <v>Добавить наименование системы теплоснабжения</v>
      </c>
      <c r="AA32" s="830"/>
      <c r="AB32" s="830"/>
      <c r="AC32" s="830"/>
      <c r="AI32" s="809"/>
      <c r="AJ32" s="809"/>
    </row>
    <row r="33" spans="1:36" ht="15" customHeight="1">
      <c r="A33" s="1234"/>
      <c r="B33" s="890"/>
      <c r="C33" s="890"/>
      <c r="D33" s="890"/>
      <c r="E33" s="890"/>
      <c r="F33" s="890"/>
      <c r="G33" s="895"/>
      <c r="H33" s="882"/>
      <c r="I33" s="882"/>
      <c r="J33" s="879"/>
      <c r="K33" s="889"/>
      <c r="L33" s="689"/>
      <c r="M33" s="734" t="s">
        <v>19</v>
      </c>
      <c r="N33" s="766"/>
      <c r="O33" s="766"/>
      <c r="P33" s="766"/>
      <c r="Q33" s="766"/>
      <c r="R33" s="766"/>
      <c r="S33" s="766"/>
      <c r="T33" s="766"/>
      <c r="U33" s="765"/>
      <c r="V33" s="766"/>
      <c r="W33" s="666"/>
      <c r="Y33" s="830"/>
      <c r="Z33" s="830" t="str">
        <f t="shared" si="0"/>
        <v>Добавить территорию действия тарифа</v>
      </c>
      <c r="AA33" s="830"/>
      <c r="AB33" s="830"/>
      <c r="AC33" s="830"/>
      <c r="AI33" s="809"/>
      <c r="AJ33" s="809"/>
    </row>
    <row r="34" spans="1:34" s="743" customFormat="1" ht="15" customHeight="1">
      <c r="A34" s="878"/>
      <c r="B34" s="878"/>
      <c r="C34" s="878"/>
      <c r="D34" s="878"/>
      <c r="E34" s="878"/>
      <c r="F34" s="878"/>
      <c r="G34" s="878"/>
      <c r="H34" s="878"/>
      <c r="I34" s="878"/>
      <c r="J34" s="878"/>
      <c r="K34" s="878"/>
      <c r="L34" s="493"/>
      <c r="M34" s="737" t="s">
        <v>309</v>
      </c>
      <c r="N34" s="766"/>
      <c r="O34" s="766"/>
      <c r="P34" s="766"/>
      <c r="Q34" s="766"/>
      <c r="R34" s="766"/>
      <c r="S34" s="766"/>
      <c r="T34" s="766"/>
      <c r="U34" s="765"/>
      <c r="V34" s="766"/>
      <c r="W34" s="666"/>
      <c r="X34" s="722"/>
      <c r="Y34" s="722"/>
      <c r="Z34" s="722"/>
      <c r="AA34" s="722"/>
      <c r="AB34" s="722"/>
      <c r="AC34" s="722"/>
      <c r="AD34" s="722"/>
      <c r="AE34" s="722"/>
      <c r="AF34" s="722"/>
      <c r="AG34" s="722"/>
      <c r="AH34" s="722"/>
    </row>
    <row r="35" spans="1:34" ht="11.25">
      <c r="A35" s="800"/>
      <c r="B35" s="800"/>
      <c r="C35" s="800"/>
      <c r="D35" s="800"/>
      <c r="E35" s="800"/>
      <c r="F35" s="800"/>
      <c r="G35" s="800"/>
      <c r="H35" s="800"/>
      <c r="I35" s="800"/>
      <c r="J35" s="800"/>
      <c r="K35" s="800"/>
      <c r="X35" s="800"/>
      <c r="Y35" s="800"/>
      <c r="Z35" s="800"/>
      <c r="AA35" s="800"/>
      <c r="AB35" s="800"/>
      <c r="AC35" s="800"/>
      <c r="AD35" s="800"/>
      <c r="AE35" s="800"/>
      <c r="AF35" s="800"/>
      <c r="AG35" s="800"/>
      <c r="AH35" s="800"/>
    </row>
    <row r="36" spans="12:23" ht="105.75" customHeight="1">
      <c r="L36" s="1">
        <v>1</v>
      </c>
      <c r="M36" s="1198" t="s">
        <v>633</v>
      </c>
      <c r="N36" s="1198"/>
      <c r="O36" s="1198"/>
      <c r="P36" s="1198"/>
      <c r="Q36" s="1198"/>
      <c r="R36" s="1198"/>
      <c r="S36" s="1198"/>
      <c r="T36" s="1198"/>
      <c r="U36" s="1198"/>
      <c r="V36" s="1198"/>
      <c r="W36" s="1198"/>
    </row>
  </sheetData>
  <sheetProtection password="FA9C" sheet="1" objects="1" scenarios="1" formatColumns="0" formatRows="0"/>
  <mergeCells count="40">
    <mergeCell ref="L13:M13"/>
    <mergeCell ref="L5:T5"/>
    <mergeCell ref="O9:T9"/>
    <mergeCell ref="O10:T10"/>
    <mergeCell ref="O11:T11"/>
    <mergeCell ref="O12:T12"/>
    <mergeCell ref="S18:T18"/>
    <mergeCell ref="O14:U14"/>
    <mergeCell ref="L15:V15"/>
    <mergeCell ref="W15:W18"/>
    <mergeCell ref="L16:L18"/>
    <mergeCell ref="M16:M18"/>
    <mergeCell ref="O16:T16"/>
    <mergeCell ref="U16:U18"/>
    <mergeCell ref="A20:A33"/>
    <mergeCell ref="O20:V20"/>
    <mergeCell ref="B21:B32"/>
    <mergeCell ref="O21:V21"/>
    <mergeCell ref="C22:C31"/>
    <mergeCell ref="O22:V22"/>
    <mergeCell ref="D23:D30"/>
    <mergeCell ref="O23:V23"/>
    <mergeCell ref="I24:I29"/>
    <mergeCell ref="J25:J28"/>
    <mergeCell ref="W26:W28"/>
    <mergeCell ref="M36:W36"/>
    <mergeCell ref="O7:T7"/>
    <mergeCell ref="E24:E29"/>
    <mergeCell ref="O24:V24"/>
    <mergeCell ref="F25:F28"/>
    <mergeCell ref="O25:V25"/>
    <mergeCell ref="R26:R27"/>
    <mergeCell ref="S26:S27"/>
    <mergeCell ref="T26:T27"/>
    <mergeCell ref="U26:U27"/>
    <mergeCell ref="S19:T19"/>
    <mergeCell ref="V16:V18"/>
    <mergeCell ref="O17:O18"/>
    <mergeCell ref="P17:Q17"/>
    <mergeCell ref="R17:T17"/>
  </mergeCells>
  <dataValidations count="5">
    <dataValidation allowBlank="1" promptTitle="checkPeriodRange" sqref="Q27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26"/>
    <dataValidation type="list" allowBlank="1" showInputMessage="1" showErrorMessage="1" errorTitle="Ошибка" error="Выберите значение из списка" sqref="O24">
      <formula1>kind_of_scheme_in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O7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O25:V25">
      <formula1>kind_of_cons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592" hidden="1" customWidth="1"/>
    <col min="2" max="4" width="3.7109375" style="586" hidden="1" customWidth="1"/>
    <col min="5" max="5" width="3.7109375" style="531" customWidth="1"/>
    <col min="6" max="6" width="9.7109375" style="524" customWidth="1"/>
    <col min="7" max="7" width="37.7109375" style="524" customWidth="1"/>
    <col min="8" max="8" width="66.8515625" style="524" customWidth="1"/>
    <col min="9" max="9" width="115.7109375" style="524" customWidth="1"/>
    <col min="10" max="11" width="10.57421875" style="586" customWidth="1"/>
    <col min="12" max="12" width="11.140625" style="586" customWidth="1"/>
    <col min="13" max="20" width="10.57421875" style="586" customWidth="1"/>
    <col min="21" max="16384" width="10.57421875" style="524" customWidth="1"/>
  </cols>
  <sheetData>
    <row r="1" ht="3" customHeight="1">
      <c r="A1" s="592" t="s">
        <v>184</v>
      </c>
    </row>
    <row r="2" spans="6:9" ht="22.5">
      <c r="F2" s="1199" t="s">
        <v>491</v>
      </c>
      <c r="G2" s="1200"/>
      <c r="H2" s="1201"/>
      <c r="I2" s="641"/>
    </row>
    <row r="3" ht="3" customHeight="1"/>
    <row r="4" spans="1:20" s="571" customFormat="1" ht="11.25">
      <c r="A4" s="591"/>
      <c r="B4" s="591"/>
      <c r="C4" s="591"/>
      <c r="D4" s="591"/>
      <c r="F4" s="1153" t="s">
        <v>454</v>
      </c>
      <c r="G4" s="1153"/>
      <c r="H4" s="1153"/>
      <c r="I4" s="1202" t="s">
        <v>455</v>
      </c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</row>
    <row r="5" spans="1:20" s="571" customFormat="1" ht="11.25" customHeight="1">
      <c r="A5" s="591"/>
      <c r="B5" s="591"/>
      <c r="C5" s="591"/>
      <c r="D5" s="591"/>
      <c r="F5" s="607" t="s">
        <v>92</v>
      </c>
      <c r="G5" s="619" t="s">
        <v>457</v>
      </c>
      <c r="H5" s="606" t="s">
        <v>442</v>
      </c>
      <c r="I5" s="1202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</row>
    <row r="6" spans="1:20" s="571" customFormat="1" ht="12" customHeight="1">
      <c r="A6" s="591"/>
      <c r="B6" s="591"/>
      <c r="C6" s="591"/>
      <c r="D6" s="591"/>
      <c r="F6" s="608" t="s">
        <v>93</v>
      </c>
      <c r="G6" s="610">
        <v>2</v>
      </c>
      <c r="H6" s="611">
        <v>3</v>
      </c>
      <c r="I6" s="609">
        <v>4</v>
      </c>
      <c r="J6" s="591">
        <v>4</v>
      </c>
      <c r="K6" s="591"/>
      <c r="L6" s="591"/>
      <c r="M6" s="591"/>
      <c r="N6" s="591"/>
      <c r="O6" s="591"/>
      <c r="P6" s="591"/>
      <c r="Q6" s="591"/>
      <c r="R6" s="591"/>
      <c r="S6" s="591"/>
      <c r="T6" s="591"/>
    </row>
    <row r="7" spans="1:20" s="571" customFormat="1" ht="18.75">
      <c r="A7" s="591"/>
      <c r="B7" s="591"/>
      <c r="C7" s="591"/>
      <c r="D7" s="591"/>
      <c r="F7" s="617">
        <v>1</v>
      </c>
      <c r="G7" s="633" t="s">
        <v>492</v>
      </c>
      <c r="H7" s="605" t="str">
        <f>IF(dateCh="","",dateCh)</f>
        <v>10.12.2019</v>
      </c>
      <c r="I7" s="582" t="s">
        <v>493</v>
      </c>
      <c r="J7" s="616"/>
      <c r="K7" s="591"/>
      <c r="L7" s="591"/>
      <c r="M7" s="591"/>
      <c r="N7" s="591"/>
      <c r="O7" s="591"/>
      <c r="P7" s="591"/>
      <c r="Q7" s="591"/>
      <c r="R7" s="591"/>
      <c r="S7" s="591"/>
      <c r="T7" s="591"/>
    </row>
    <row r="8" spans="1:20" s="571" customFormat="1" ht="45">
      <c r="A8" s="1203">
        <v>1</v>
      </c>
      <c r="B8" s="591"/>
      <c r="C8" s="591"/>
      <c r="D8" s="591"/>
      <c r="F8" s="617" t="str">
        <f>"2."&amp;mergeValue(A8)</f>
        <v>2.1</v>
      </c>
      <c r="G8" s="633" t="s">
        <v>494</v>
      </c>
      <c r="H8" s="605"/>
      <c r="I8" s="582" t="s">
        <v>591</v>
      </c>
      <c r="J8" s="616"/>
      <c r="K8" s="591"/>
      <c r="L8" s="591"/>
      <c r="M8" s="591"/>
      <c r="N8" s="591"/>
      <c r="O8" s="591"/>
      <c r="P8" s="591"/>
      <c r="Q8" s="591"/>
      <c r="R8" s="591"/>
      <c r="S8" s="591"/>
      <c r="T8" s="591"/>
    </row>
    <row r="9" spans="1:20" s="571" customFormat="1" ht="22.5">
      <c r="A9" s="1203"/>
      <c r="B9" s="591"/>
      <c r="C9" s="591"/>
      <c r="D9" s="591"/>
      <c r="F9" s="617" t="str">
        <f>"3."&amp;mergeValue(A9)</f>
        <v>3.1</v>
      </c>
      <c r="G9" s="633" t="s">
        <v>495</v>
      </c>
      <c r="H9" s="605"/>
      <c r="I9" s="582" t="s">
        <v>589</v>
      </c>
      <c r="J9" s="616"/>
      <c r="K9" s="591"/>
      <c r="L9" s="591"/>
      <c r="M9" s="591"/>
      <c r="N9" s="591"/>
      <c r="O9" s="591"/>
      <c r="P9" s="591"/>
      <c r="Q9" s="591"/>
      <c r="R9" s="591"/>
      <c r="S9" s="591"/>
      <c r="T9" s="591"/>
    </row>
    <row r="10" spans="1:20" s="571" customFormat="1" ht="22.5">
      <c r="A10" s="1203"/>
      <c r="B10" s="591"/>
      <c r="C10" s="591"/>
      <c r="D10" s="591"/>
      <c r="F10" s="617" t="str">
        <f>"4."&amp;mergeValue(A10)</f>
        <v>4.1</v>
      </c>
      <c r="G10" s="633" t="s">
        <v>496</v>
      </c>
      <c r="H10" s="606" t="s">
        <v>458</v>
      </c>
      <c r="I10" s="582"/>
      <c r="J10" s="616"/>
      <c r="K10" s="591"/>
      <c r="L10" s="591"/>
      <c r="M10" s="591"/>
      <c r="N10" s="591"/>
      <c r="O10" s="591"/>
      <c r="P10" s="591"/>
      <c r="Q10" s="591"/>
      <c r="R10" s="591"/>
      <c r="S10" s="591"/>
      <c r="T10" s="591"/>
    </row>
    <row r="11" spans="1:20" s="571" customFormat="1" ht="18.75">
      <c r="A11" s="1203"/>
      <c r="B11" s="1203">
        <v>1</v>
      </c>
      <c r="C11" s="624"/>
      <c r="D11" s="624"/>
      <c r="F11" s="617" t="str">
        <f>"4."&amp;mergeValue(A11)&amp;"."&amp;mergeValue(B11)</f>
        <v>4.1.1</v>
      </c>
      <c r="G11" s="612" t="s">
        <v>593</v>
      </c>
      <c r="H11" s="605" t="str">
        <f>IF(region_name="","",region_name)</f>
        <v>Нижегородская область</v>
      </c>
      <c r="I11" s="582" t="s">
        <v>499</v>
      </c>
      <c r="J11" s="616"/>
      <c r="K11" s="591"/>
      <c r="L11" s="591"/>
      <c r="M11" s="591"/>
      <c r="N11" s="591"/>
      <c r="O11" s="591"/>
      <c r="P11" s="591"/>
      <c r="Q11" s="591"/>
      <c r="R11" s="591"/>
      <c r="S11" s="591"/>
      <c r="T11" s="591"/>
    </row>
    <row r="12" spans="1:20" s="571" customFormat="1" ht="22.5">
      <c r="A12" s="1203"/>
      <c r="B12" s="1203"/>
      <c r="C12" s="1203">
        <v>1</v>
      </c>
      <c r="D12" s="624"/>
      <c r="F12" s="617" t="str">
        <f>"4."&amp;mergeValue(A12)&amp;"."&amp;mergeValue(B12)&amp;"."&amp;mergeValue(C12)</f>
        <v>4.1.1.1</v>
      </c>
      <c r="G12" s="623" t="s">
        <v>497</v>
      </c>
      <c r="H12" s="605"/>
      <c r="I12" s="582" t="s">
        <v>500</v>
      </c>
      <c r="J12" s="616"/>
      <c r="K12" s="591"/>
      <c r="L12" s="591"/>
      <c r="M12" s="591"/>
      <c r="N12" s="591"/>
      <c r="O12" s="591"/>
      <c r="P12" s="591"/>
      <c r="Q12" s="591"/>
      <c r="R12" s="591"/>
      <c r="S12" s="591"/>
      <c r="T12" s="591"/>
    </row>
    <row r="13" spans="1:20" s="571" customFormat="1" ht="39" customHeight="1">
      <c r="A13" s="1203"/>
      <c r="B13" s="1203"/>
      <c r="C13" s="1203"/>
      <c r="D13" s="624">
        <v>1</v>
      </c>
      <c r="F13" s="617" t="str">
        <f>"4."&amp;mergeValue(A13)&amp;"."&amp;mergeValue(B13)&amp;"."&amp;mergeValue(C13)&amp;"."&amp;mergeValue(D13)</f>
        <v>4.1.1.1.1</v>
      </c>
      <c r="G13" s="634" t="s">
        <v>498</v>
      </c>
      <c r="H13" s="605"/>
      <c r="I13" s="1204" t="s">
        <v>592</v>
      </c>
      <c r="J13" s="616"/>
      <c r="K13" s="591"/>
      <c r="L13" s="591"/>
      <c r="M13" s="591"/>
      <c r="N13" s="591"/>
      <c r="O13" s="591"/>
      <c r="P13" s="591"/>
      <c r="Q13" s="591"/>
      <c r="R13" s="591"/>
      <c r="S13" s="591"/>
      <c r="T13" s="591"/>
    </row>
    <row r="14" spans="1:20" s="571" customFormat="1" ht="18.75">
      <c r="A14" s="1203"/>
      <c r="B14" s="1203"/>
      <c r="C14" s="1203"/>
      <c r="D14" s="624"/>
      <c r="F14" s="620"/>
      <c r="G14" s="551" t="s">
        <v>4</v>
      </c>
      <c r="H14" s="625"/>
      <c r="I14" s="1204"/>
      <c r="J14" s="616"/>
      <c r="K14" s="591"/>
      <c r="L14" s="591"/>
      <c r="M14" s="591"/>
      <c r="N14" s="591"/>
      <c r="O14" s="591"/>
      <c r="P14" s="591"/>
      <c r="Q14" s="591"/>
      <c r="R14" s="591"/>
      <c r="S14" s="591"/>
      <c r="T14" s="591"/>
    </row>
    <row r="15" spans="1:20" s="571" customFormat="1" ht="18.75">
      <c r="A15" s="1203"/>
      <c r="B15" s="1203"/>
      <c r="C15" s="624"/>
      <c r="D15" s="624"/>
      <c r="F15" s="635"/>
      <c r="G15" s="578" t="s">
        <v>403</v>
      </c>
      <c r="H15" s="636"/>
      <c r="I15" s="637"/>
      <c r="J15" s="616"/>
      <c r="K15" s="591"/>
      <c r="L15" s="591"/>
      <c r="M15" s="591"/>
      <c r="N15" s="591"/>
      <c r="O15" s="591"/>
      <c r="P15" s="591"/>
      <c r="Q15" s="591"/>
      <c r="R15" s="591"/>
      <c r="S15" s="591"/>
      <c r="T15" s="591"/>
    </row>
    <row r="16" spans="1:20" s="571" customFormat="1" ht="18.75">
      <c r="A16" s="1203"/>
      <c r="B16" s="591"/>
      <c r="C16" s="591"/>
      <c r="D16" s="591"/>
      <c r="F16" s="620"/>
      <c r="G16" s="559" t="s">
        <v>506</v>
      </c>
      <c r="H16" s="621"/>
      <c r="I16" s="622"/>
      <c r="J16" s="616"/>
      <c r="K16" s="591"/>
      <c r="L16" s="591"/>
      <c r="M16" s="591"/>
      <c r="N16" s="591"/>
      <c r="O16" s="591"/>
      <c r="P16" s="591"/>
      <c r="Q16" s="591"/>
      <c r="R16" s="591"/>
      <c r="S16" s="591"/>
      <c r="T16" s="591"/>
    </row>
    <row r="17" spans="1:20" s="571" customFormat="1" ht="18.75">
      <c r="A17" s="591"/>
      <c r="B17" s="591"/>
      <c r="C17" s="591"/>
      <c r="D17" s="591"/>
      <c r="F17" s="620"/>
      <c r="G17" s="566" t="s">
        <v>505</v>
      </c>
      <c r="H17" s="621"/>
      <c r="I17" s="622"/>
      <c r="J17" s="616"/>
      <c r="K17" s="591"/>
      <c r="L17" s="591"/>
      <c r="M17" s="591"/>
      <c r="N17" s="591"/>
      <c r="O17" s="591"/>
      <c r="P17" s="591"/>
      <c r="Q17" s="591"/>
      <c r="R17" s="591"/>
      <c r="S17" s="591"/>
      <c r="T17" s="591"/>
    </row>
    <row r="18" spans="1:20" s="614" customFormat="1" ht="3" customHeight="1">
      <c r="A18" s="615"/>
      <c r="B18" s="615"/>
      <c r="C18" s="615"/>
      <c r="D18" s="615"/>
      <c r="F18" s="626"/>
      <c r="G18" s="627"/>
      <c r="H18" s="628"/>
      <c r="I18" s="629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</row>
    <row r="19" spans="1:20" s="614" customFormat="1" ht="15" customHeight="1">
      <c r="A19" s="615"/>
      <c r="B19" s="615"/>
      <c r="C19" s="615"/>
      <c r="D19" s="615"/>
      <c r="F19" s="613"/>
      <c r="G19" s="1198" t="s">
        <v>594</v>
      </c>
      <c r="H19" s="1198"/>
      <c r="I19" s="595"/>
      <c r="J19" s="615"/>
      <c r="K19" s="615"/>
      <c r="L19" s="615"/>
      <c r="M19" s="615"/>
      <c r="N19" s="615"/>
      <c r="O19" s="615"/>
      <c r="P19" s="615"/>
      <c r="Q19" s="615"/>
      <c r="R19" s="615"/>
      <c r="S19" s="615"/>
      <c r="T19" s="61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B11:B15"/>
    <mergeCell ref="C12:C14"/>
    <mergeCell ref="I13:I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4:AG34"/>
  <sheetViews>
    <sheetView showGridLines="0" zoomScalePageLayoutView="0" workbookViewId="0" topLeftCell="I4">
      <selection activeCell="A1" sqref="A1"/>
    </sheetView>
  </sheetViews>
  <sheetFormatPr defaultColWidth="10.57421875" defaultRowHeight="11.25"/>
  <cols>
    <col min="1" max="6" width="10.57421875" style="186" hidden="1" customWidth="1"/>
    <col min="7" max="8" width="9.140625" style="511" hidden="1" customWidth="1"/>
    <col min="9" max="9" width="3.7109375" style="484" customWidth="1"/>
    <col min="10" max="11" width="3.7109375" style="483" customWidth="1"/>
    <col min="12" max="12" width="12.7109375" style="477" customWidth="1"/>
    <col min="13" max="13" width="44.7109375" style="477" customWidth="1"/>
    <col min="14" max="14" width="1.7109375" style="477" hidden="1" customWidth="1"/>
    <col min="15" max="15" width="23.7109375" style="477" customWidth="1"/>
    <col min="16" max="17" width="1.7109375" style="477" hidden="1" customWidth="1"/>
    <col min="18" max="18" width="11.7109375" style="477" customWidth="1"/>
    <col min="19" max="19" width="3.7109375" style="477" customWidth="1"/>
    <col min="20" max="20" width="11.7109375" style="477" customWidth="1"/>
    <col min="21" max="21" width="8.57421875" style="477" hidden="1" customWidth="1"/>
    <col min="22" max="22" width="4.7109375" style="477" customWidth="1"/>
    <col min="23" max="23" width="115.7109375" style="477" customWidth="1"/>
    <col min="24" max="33" width="10.57421875" style="501" customWidth="1"/>
    <col min="34" max="16384" width="10.57421875" style="477" customWidth="1"/>
  </cols>
  <sheetData>
    <row r="1" ht="14.25" hidden="1"/>
    <row r="2" ht="14.25" hidden="1"/>
    <row r="3" ht="14.25" hidden="1"/>
    <row r="4" spans="10:21" ht="3" customHeight="1">
      <c r="J4" s="482"/>
      <c r="K4" s="482"/>
      <c r="L4" s="478"/>
      <c r="M4" s="478"/>
      <c r="N4" s="478"/>
      <c r="O4" s="485"/>
      <c r="P4" s="485"/>
      <c r="Q4" s="485"/>
      <c r="R4" s="485"/>
      <c r="S4" s="485"/>
      <c r="T4" s="485"/>
      <c r="U4" s="478"/>
    </row>
    <row r="5" spans="10:21" ht="22.5" customHeight="1">
      <c r="J5" s="482"/>
      <c r="K5" s="482"/>
      <c r="L5" s="1231" t="s">
        <v>632</v>
      </c>
      <c r="M5" s="1231"/>
      <c r="N5" s="1231"/>
      <c r="O5" s="1231"/>
      <c r="P5" s="1231"/>
      <c r="Q5" s="1231"/>
      <c r="R5" s="1231"/>
      <c r="S5" s="1231"/>
      <c r="T5" s="1231"/>
      <c r="U5" s="498"/>
    </row>
    <row r="6" spans="10:21" ht="3" customHeight="1">
      <c r="J6" s="482"/>
      <c r="K6" s="482"/>
      <c r="L6" s="478"/>
      <c r="M6" s="478"/>
      <c r="N6" s="478"/>
      <c r="O6" s="481"/>
      <c r="P6" s="481"/>
      <c r="Q6" s="481"/>
      <c r="R6" s="481"/>
      <c r="S6" s="481"/>
      <c r="T6" s="481"/>
      <c r="U6" s="478"/>
    </row>
    <row r="7" spans="1:33" s="492" customFormat="1" ht="22.5">
      <c r="A7" s="512"/>
      <c r="B7" s="512"/>
      <c r="C7" s="512"/>
      <c r="D7" s="512"/>
      <c r="E7" s="512"/>
      <c r="F7" s="512"/>
      <c r="G7" s="512"/>
      <c r="H7" s="512"/>
      <c r="L7" s="500"/>
      <c r="M7" s="618" t="s">
        <v>502</v>
      </c>
      <c r="N7" s="667"/>
      <c r="O7" s="1208" t="str">
        <f>IF(NameOrPr_ch="",IF(NameOrPr="","",NameOrPr),NameOrPr_ch)</f>
        <v>Региональная служба по тарифам Нижегородской области</v>
      </c>
      <c r="P7" s="1208"/>
      <c r="Q7" s="1208"/>
      <c r="R7" s="1208"/>
      <c r="S7" s="1208"/>
      <c r="T7" s="1208"/>
      <c r="U7" s="583"/>
      <c r="V7" s="583"/>
      <c r="W7" s="520"/>
      <c r="X7" s="506"/>
      <c r="Y7" s="506"/>
      <c r="Z7" s="506"/>
      <c r="AA7" s="506"/>
      <c r="AB7" s="506"/>
      <c r="AC7" s="506"/>
      <c r="AD7" s="506"/>
      <c r="AE7" s="506"/>
      <c r="AF7" s="506"/>
      <c r="AG7" s="506"/>
    </row>
    <row r="8" spans="1:33" s="492" customFormat="1" ht="18.75">
      <c r="A8" s="512"/>
      <c r="B8" s="512"/>
      <c r="C8" s="512"/>
      <c r="D8" s="512"/>
      <c r="E8" s="512"/>
      <c r="F8" s="512"/>
      <c r="G8" s="512"/>
      <c r="H8" s="512"/>
      <c r="L8" s="500"/>
      <c r="M8" s="618" t="s">
        <v>597</v>
      </c>
      <c r="N8" s="667"/>
      <c r="O8" s="1208" t="str">
        <f>IF(datePr_ch="",IF(datePr="","",datePr),datePr_ch)</f>
        <v>21.11.2019</v>
      </c>
      <c r="P8" s="1208"/>
      <c r="Q8" s="1208"/>
      <c r="R8" s="1208"/>
      <c r="S8" s="1208"/>
      <c r="T8" s="1208"/>
      <c r="U8" s="583"/>
      <c r="V8" s="583"/>
      <c r="W8" s="520"/>
      <c r="X8" s="506"/>
      <c r="Y8" s="506"/>
      <c r="Z8" s="506"/>
      <c r="AA8" s="506"/>
      <c r="AB8" s="506"/>
      <c r="AC8" s="506"/>
      <c r="AD8" s="506"/>
      <c r="AE8" s="506"/>
      <c r="AF8" s="506"/>
      <c r="AG8" s="506"/>
    </row>
    <row r="9" spans="1:33" s="492" customFormat="1" ht="18.75">
      <c r="A9" s="512"/>
      <c r="B9" s="512"/>
      <c r="C9" s="512"/>
      <c r="D9" s="512"/>
      <c r="E9" s="512"/>
      <c r="F9" s="512"/>
      <c r="G9" s="512"/>
      <c r="H9" s="512"/>
      <c r="L9" s="152"/>
      <c r="M9" s="618" t="s">
        <v>596</v>
      </c>
      <c r="N9" s="667"/>
      <c r="O9" s="1208" t="str">
        <f>IF(numberPr_ch="",IF(numberPr="","",numberPr),numberPr_ch)</f>
        <v>53/45</v>
      </c>
      <c r="P9" s="1208"/>
      <c r="Q9" s="1208"/>
      <c r="R9" s="1208"/>
      <c r="S9" s="1208"/>
      <c r="T9" s="1208"/>
      <c r="U9" s="583"/>
      <c r="V9" s="583"/>
      <c r="W9" s="520"/>
      <c r="X9" s="506"/>
      <c r="Y9" s="506"/>
      <c r="Z9" s="506"/>
      <c r="AA9" s="506"/>
      <c r="AB9" s="506"/>
      <c r="AC9" s="506"/>
      <c r="AD9" s="506"/>
      <c r="AE9" s="506"/>
      <c r="AF9" s="506"/>
      <c r="AG9" s="506"/>
    </row>
    <row r="10" spans="1:33" s="492" customFormat="1" ht="18.75">
      <c r="A10" s="512"/>
      <c r="B10" s="512"/>
      <c r="C10" s="512"/>
      <c r="D10" s="512"/>
      <c r="E10" s="512"/>
      <c r="F10" s="512"/>
      <c r="G10" s="512"/>
      <c r="H10" s="512"/>
      <c r="L10" s="152"/>
      <c r="M10" s="618" t="s">
        <v>501</v>
      </c>
      <c r="N10" s="667"/>
      <c r="O10" s="1208" t="str">
        <f>IF(IstPub_ch="",IF(IstPub="","",IstPub),IstPub_ch)</f>
        <v>www.rstno.ru</v>
      </c>
      <c r="P10" s="1208"/>
      <c r="Q10" s="1208"/>
      <c r="R10" s="1208"/>
      <c r="S10" s="1208"/>
      <c r="T10" s="1208"/>
      <c r="U10" s="583"/>
      <c r="V10" s="583"/>
      <c r="W10" s="520"/>
      <c r="X10" s="506"/>
      <c r="Y10" s="506"/>
      <c r="Z10" s="506"/>
      <c r="AA10" s="506"/>
      <c r="AB10" s="506"/>
      <c r="AC10" s="506"/>
      <c r="AD10" s="506"/>
      <c r="AE10" s="506"/>
      <c r="AF10" s="506"/>
      <c r="AG10" s="506"/>
    </row>
    <row r="11" spans="1:33" s="492" customFormat="1" ht="11.25" hidden="1">
      <c r="A11" s="512"/>
      <c r="B11" s="512"/>
      <c r="C11" s="512"/>
      <c r="D11" s="512"/>
      <c r="E11" s="512"/>
      <c r="F11" s="512"/>
      <c r="G11" s="512"/>
      <c r="H11" s="512"/>
      <c r="L11" s="152"/>
      <c r="M11" s="152"/>
      <c r="N11" s="489"/>
      <c r="O11" s="499"/>
      <c r="P11" s="499"/>
      <c r="Q11" s="499"/>
      <c r="R11" s="499"/>
      <c r="S11" s="499"/>
      <c r="T11" s="499"/>
      <c r="U11" s="504" t="s">
        <v>373</v>
      </c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</row>
    <row r="12" spans="8:21" ht="15" customHeight="1">
      <c r="H12" s="511" t="s">
        <v>93</v>
      </c>
      <c r="J12" s="482"/>
      <c r="K12" s="482"/>
      <c r="L12" s="478"/>
      <c r="M12" s="478"/>
      <c r="N12" s="478"/>
      <c r="O12" s="1249"/>
      <c r="P12" s="1249"/>
      <c r="Q12" s="1249"/>
      <c r="R12" s="1249"/>
      <c r="S12" s="1249"/>
      <c r="T12" s="1249"/>
      <c r="U12" s="1249"/>
    </row>
    <row r="13" spans="10:23" ht="14.25">
      <c r="J13" s="482"/>
      <c r="K13" s="482"/>
      <c r="L13" s="1153" t="s">
        <v>454</v>
      </c>
      <c r="M13" s="1153"/>
      <c r="N13" s="1153"/>
      <c r="O13" s="1153"/>
      <c r="P13" s="1153"/>
      <c r="Q13" s="1153"/>
      <c r="R13" s="1153"/>
      <c r="S13" s="1153"/>
      <c r="T13" s="1153"/>
      <c r="U13" s="1153"/>
      <c r="V13" s="1153"/>
      <c r="W13" s="1153" t="s">
        <v>455</v>
      </c>
    </row>
    <row r="14" spans="10:23" ht="14.25" customHeight="1">
      <c r="J14" s="482"/>
      <c r="K14" s="482"/>
      <c r="L14" s="1215" t="s">
        <v>92</v>
      </c>
      <c r="M14" s="1215" t="s">
        <v>640</v>
      </c>
      <c r="N14" s="475"/>
      <c r="O14" s="1216" t="s">
        <v>642</v>
      </c>
      <c r="P14" s="1217"/>
      <c r="Q14" s="1217"/>
      <c r="R14" s="1217"/>
      <c r="S14" s="1217"/>
      <c r="T14" s="1218"/>
      <c r="U14" s="1226" t="s">
        <v>341</v>
      </c>
      <c r="V14" s="1248" t="s">
        <v>275</v>
      </c>
      <c r="W14" s="1153"/>
    </row>
    <row r="15" spans="10:23" ht="14.25" customHeight="1">
      <c r="J15" s="482"/>
      <c r="K15" s="482"/>
      <c r="L15" s="1215"/>
      <c r="M15" s="1215"/>
      <c r="N15" s="474"/>
      <c r="O15" s="1221" t="s">
        <v>641</v>
      </c>
      <c r="P15" s="656"/>
      <c r="Q15" s="656"/>
      <c r="R15" s="1224" t="s">
        <v>655</v>
      </c>
      <c r="S15" s="1224"/>
      <c r="T15" s="1225"/>
      <c r="U15" s="1227"/>
      <c r="V15" s="1248"/>
      <c r="W15" s="1153"/>
    </row>
    <row r="16" spans="10:23" ht="30.75" customHeight="1">
      <c r="J16" s="482"/>
      <c r="K16" s="482"/>
      <c r="L16" s="1215"/>
      <c r="M16" s="1215"/>
      <c r="N16" s="473"/>
      <c r="O16" s="1222"/>
      <c r="P16" s="654"/>
      <c r="Q16" s="655"/>
      <c r="R16" s="537" t="s">
        <v>274</v>
      </c>
      <c r="S16" s="1210" t="s">
        <v>273</v>
      </c>
      <c r="T16" s="1211"/>
      <c r="U16" s="1228"/>
      <c r="V16" s="1248"/>
      <c r="W16" s="1153"/>
    </row>
    <row r="17" spans="10:23" ht="14.25">
      <c r="J17" s="482"/>
      <c r="K17" s="490">
        <v>1</v>
      </c>
      <c r="L17" s="638" t="s">
        <v>93</v>
      </c>
      <c r="M17" s="638" t="s">
        <v>49</v>
      </c>
      <c r="N17" s="510" t="s">
        <v>49</v>
      </c>
      <c r="O17" s="639">
        <f ca="1">OFFSET(O17,0,-1)+1</f>
        <v>3</v>
      </c>
      <c r="P17" s="640">
        <f ca="1">OFFSET(P17,0,-1)</f>
        <v>3</v>
      </c>
      <c r="Q17" s="640">
        <f ca="1">OFFSET(Q17,0,-1)</f>
        <v>3</v>
      </c>
      <c r="R17" s="639">
        <f ca="1">OFFSET(R17,0,-1)+1</f>
        <v>4</v>
      </c>
      <c r="S17" s="1246">
        <f ca="1">OFFSET(S17,0,-1)+1</f>
        <v>5</v>
      </c>
      <c r="T17" s="1246"/>
      <c r="U17" s="639">
        <f ca="1">OFFSET(U17,0,-2)+1</f>
        <v>6</v>
      </c>
      <c r="V17" s="640">
        <f ca="1">OFFSET(V17,0,-1)</f>
        <v>6</v>
      </c>
      <c r="W17" s="639">
        <f ca="1">OFFSET(W17,0,-1)+1</f>
        <v>7</v>
      </c>
    </row>
    <row r="18" spans="1:23" ht="22.5">
      <c r="A18" s="1234">
        <v>1</v>
      </c>
      <c r="B18" s="902"/>
      <c r="C18" s="902"/>
      <c r="D18" s="902"/>
      <c r="E18" s="903"/>
      <c r="F18" s="904"/>
      <c r="G18" s="904"/>
      <c r="H18" s="904"/>
      <c r="I18" s="905"/>
      <c r="J18" s="900"/>
      <c r="K18" s="907"/>
      <c r="L18" s="594">
        <f>mergeValue(A18)</f>
        <v>1</v>
      </c>
      <c r="M18" s="642" t="s">
        <v>20</v>
      </c>
      <c r="N18" s="581"/>
      <c r="O18" s="1247"/>
      <c r="P18" s="1247"/>
      <c r="Q18" s="1247"/>
      <c r="R18" s="1247"/>
      <c r="S18" s="1247"/>
      <c r="T18" s="1247"/>
      <c r="U18" s="1247"/>
      <c r="V18" s="1247"/>
      <c r="W18" s="631" t="s">
        <v>476</v>
      </c>
    </row>
    <row r="19" spans="1:23" ht="22.5">
      <c r="A19" s="1234"/>
      <c r="B19" s="1234">
        <v>1</v>
      </c>
      <c r="C19" s="902"/>
      <c r="D19" s="902"/>
      <c r="E19" s="904"/>
      <c r="F19" s="904"/>
      <c r="G19" s="904"/>
      <c r="H19" s="904"/>
      <c r="I19" s="899"/>
      <c r="J19" s="898"/>
      <c r="K19" s="901"/>
      <c r="L19" s="594" t="str">
        <f>mergeValue(A19)&amp;"."&amp;mergeValue(B19)</f>
        <v>1.1</v>
      </c>
      <c r="M19" s="547" t="s">
        <v>16</v>
      </c>
      <c r="N19" s="581"/>
      <c r="O19" s="1247"/>
      <c r="P19" s="1247"/>
      <c r="Q19" s="1247"/>
      <c r="R19" s="1247"/>
      <c r="S19" s="1247"/>
      <c r="T19" s="1247"/>
      <c r="U19" s="1247"/>
      <c r="V19" s="1247"/>
      <c r="W19" s="631" t="s">
        <v>477</v>
      </c>
    </row>
    <row r="20" spans="1:23" ht="22.5">
      <c r="A20" s="1234"/>
      <c r="B20" s="1234"/>
      <c r="C20" s="1234">
        <v>1</v>
      </c>
      <c r="D20" s="902"/>
      <c r="E20" s="904"/>
      <c r="F20" s="904"/>
      <c r="G20" s="904"/>
      <c r="H20" s="904"/>
      <c r="I20" s="906"/>
      <c r="J20" s="898"/>
      <c r="K20" s="901"/>
      <c r="L20" s="594" t="str">
        <f>mergeValue(A20)&amp;"."&amp;mergeValue(B20)&amp;"."&amp;mergeValue(C20)</f>
        <v>1.1.1</v>
      </c>
      <c r="M20" s="548" t="s">
        <v>7</v>
      </c>
      <c r="N20" s="581"/>
      <c r="O20" s="1247"/>
      <c r="P20" s="1247"/>
      <c r="Q20" s="1247"/>
      <c r="R20" s="1247"/>
      <c r="S20" s="1247"/>
      <c r="T20" s="1247"/>
      <c r="U20" s="1247"/>
      <c r="V20" s="1247"/>
      <c r="W20" s="631" t="s">
        <v>634</v>
      </c>
    </row>
    <row r="21" spans="1:23" ht="22.5">
      <c r="A21" s="1234"/>
      <c r="B21" s="1234"/>
      <c r="C21" s="1234"/>
      <c r="D21" s="1234">
        <v>1</v>
      </c>
      <c r="E21" s="904"/>
      <c r="F21" s="904"/>
      <c r="G21" s="904"/>
      <c r="H21" s="904"/>
      <c r="I21" s="906"/>
      <c r="J21" s="898"/>
      <c r="K21" s="901"/>
      <c r="L21" s="594" t="str">
        <f>mergeValue(A21)&amp;"."&amp;mergeValue(B21)&amp;"."&amp;mergeValue(C21)&amp;"."&amp;mergeValue(D21)</f>
        <v>1.1.1.1</v>
      </c>
      <c r="M21" s="549" t="s">
        <v>22</v>
      </c>
      <c r="N21" s="581"/>
      <c r="O21" s="1247"/>
      <c r="P21" s="1247"/>
      <c r="Q21" s="1247"/>
      <c r="R21" s="1247"/>
      <c r="S21" s="1247"/>
      <c r="T21" s="1247"/>
      <c r="U21" s="1247"/>
      <c r="V21" s="1247"/>
      <c r="W21" s="631" t="s">
        <v>635</v>
      </c>
    </row>
    <row r="22" spans="1:23" ht="101.25">
      <c r="A22" s="1234"/>
      <c r="B22" s="1234"/>
      <c r="C22" s="1234"/>
      <c r="D22" s="1234"/>
      <c r="E22" s="1234">
        <v>1</v>
      </c>
      <c r="F22" s="904"/>
      <c r="G22" s="904"/>
      <c r="H22" s="902">
        <v>1</v>
      </c>
      <c r="I22" s="1234">
        <v>1</v>
      </c>
      <c r="J22" s="904"/>
      <c r="K22" s="909"/>
      <c r="L22" s="594" t="str">
        <f>mergeValue(A22)&amp;"."&amp;mergeValue(B22)&amp;"."&amp;mergeValue(C22)&amp;"."&amp;mergeValue(D22)&amp;"."&amp;mergeValue(E22)</f>
        <v>1.1.1.1.1</v>
      </c>
      <c r="M22" s="555" t="s">
        <v>9</v>
      </c>
      <c r="N22" s="582"/>
      <c r="O22" s="1236"/>
      <c r="P22" s="1236"/>
      <c r="Q22" s="1236"/>
      <c r="R22" s="1236"/>
      <c r="S22" s="1236"/>
      <c r="T22" s="1236"/>
      <c r="U22" s="1236"/>
      <c r="V22" s="1236"/>
      <c r="W22" s="631" t="s">
        <v>639</v>
      </c>
    </row>
    <row r="23" spans="1:27" ht="90">
      <c r="A23" s="1234"/>
      <c r="B23" s="1234"/>
      <c r="C23" s="1234"/>
      <c r="D23" s="1234"/>
      <c r="E23" s="1234"/>
      <c r="F23" s="1234">
        <v>1</v>
      </c>
      <c r="G23" s="902"/>
      <c r="H23" s="902"/>
      <c r="I23" s="1234"/>
      <c r="J23" s="1234">
        <v>1</v>
      </c>
      <c r="K23" s="910"/>
      <c r="L23" s="594" t="str">
        <f>mergeValue(A23)&amp;"."&amp;mergeValue(B23)&amp;"."&amp;mergeValue(C23)&amp;"."&amp;mergeValue(D23)&amp;"."&amp;mergeValue(E23)&amp;"."&amp;mergeValue(F23)</f>
        <v>1.1.1.1.1.1</v>
      </c>
      <c r="M23" s="556" t="s">
        <v>10</v>
      </c>
      <c r="N23" s="582"/>
      <c r="O23" s="1237"/>
      <c r="P23" s="1238"/>
      <c r="Q23" s="1238"/>
      <c r="R23" s="1238"/>
      <c r="S23" s="1238"/>
      <c r="T23" s="1238"/>
      <c r="U23" s="1238"/>
      <c r="V23" s="1239"/>
      <c r="W23" s="631" t="s">
        <v>637</v>
      </c>
      <c r="Y23" s="505">
        <f>strCheckUnique(Z23:Z26)</f>
      </c>
      <c r="AA23" s="505">
        <f>IF(O23="","",O23&amp;":_")</f>
      </c>
    </row>
    <row r="24" spans="1:29" ht="189" customHeight="1">
      <c r="A24" s="1234"/>
      <c r="B24" s="1234"/>
      <c r="C24" s="1234"/>
      <c r="D24" s="1234"/>
      <c r="E24" s="1234"/>
      <c r="F24" s="1234"/>
      <c r="G24" s="902">
        <v>1</v>
      </c>
      <c r="H24" s="902"/>
      <c r="I24" s="1234"/>
      <c r="J24" s="1234"/>
      <c r="K24" s="910">
        <v>1</v>
      </c>
      <c r="L24" s="594" t="str">
        <f>mergeValue(A24)&amp;"."&amp;mergeValue(B24)&amp;"."&amp;mergeValue(C24)&amp;"."&amp;mergeValue(D24)&amp;"."&amp;mergeValue(E24)&amp;"."&amp;mergeValue(F24)&amp;"."&amp;mergeValue(G24)</f>
        <v>1.1.1.1.1.1.1</v>
      </c>
      <c r="M24" s="1070"/>
      <c r="N24" s="587"/>
      <c r="O24" s="1079"/>
      <c r="P24" s="563"/>
      <c r="Q24" s="563"/>
      <c r="R24" s="1241"/>
      <c r="S24" s="1230" t="s">
        <v>84</v>
      </c>
      <c r="T24" s="1241"/>
      <c r="U24" s="1230" t="s">
        <v>85</v>
      </c>
      <c r="V24" s="579"/>
      <c r="W24" s="1205" t="s">
        <v>657</v>
      </c>
      <c r="X24" s="501">
        <f>strCheckDate(O25:V25)</f>
      </c>
      <c r="Y24" s="505"/>
      <c r="Z24" s="505">
        <f>IF(M24="","",M24)</f>
      </c>
      <c r="AA24" s="505"/>
      <c r="AB24" s="505"/>
      <c r="AC24" s="505"/>
    </row>
    <row r="25" spans="1:23" ht="11.25" hidden="1">
      <c r="A25" s="1234"/>
      <c r="B25" s="1234"/>
      <c r="C25" s="1234"/>
      <c r="D25" s="1234"/>
      <c r="E25" s="1234"/>
      <c r="F25" s="1234"/>
      <c r="G25" s="902"/>
      <c r="H25" s="902"/>
      <c r="I25" s="1234"/>
      <c r="J25" s="1234"/>
      <c r="K25" s="910"/>
      <c r="L25" s="601"/>
      <c r="M25" s="647"/>
      <c r="N25" s="587"/>
      <c r="O25" s="585"/>
      <c r="P25" s="563"/>
      <c r="Q25" s="585" t="str">
        <f>R24&amp;"-"&amp;T24</f>
        <v>-</v>
      </c>
      <c r="R25" s="1229"/>
      <c r="S25" s="1230"/>
      <c r="T25" s="1229"/>
      <c r="U25" s="1230"/>
      <c r="V25" s="579"/>
      <c r="W25" s="1206"/>
    </row>
    <row r="26" spans="1:33" s="476" customFormat="1" ht="15" customHeight="1">
      <c r="A26" s="1234"/>
      <c r="B26" s="1234"/>
      <c r="C26" s="1234"/>
      <c r="D26" s="1234"/>
      <c r="E26" s="1234"/>
      <c r="F26" s="1234"/>
      <c r="G26" s="904"/>
      <c r="H26" s="902"/>
      <c r="I26" s="1234"/>
      <c r="J26" s="1234"/>
      <c r="K26" s="909"/>
      <c r="L26" s="539"/>
      <c r="M26" s="558" t="s">
        <v>25</v>
      </c>
      <c r="N26" s="552"/>
      <c r="O26" s="546"/>
      <c r="P26" s="546"/>
      <c r="Q26" s="546"/>
      <c r="R26" s="574"/>
      <c r="S26" s="565"/>
      <c r="T26" s="564"/>
      <c r="U26" s="552"/>
      <c r="V26" s="561"/>
      <c r="W26" s="1207"/>
      <c r="X26" s="502"/>
      <c r="Y26" s="502"/>
      <c r="Z26" s="502"/>
      <c r="AA26" s="502"/>
      <c r="AB26" s="502"/>
      <c r="AC26" s="502"/>
      <c r="AD26" s="502"/>
      <c r="AE26" s="502"/>
      <c r="AF26" s="502"/>
      <c r="AG26" s="502"/>
    </row>
    <row r="27" spans="1:33" s="476" customFormat="1" ht="15" customHeight="1">
      <c r="A27" s="1234"/>
      <c r="B27" s="1234"/>
      <c r="C27" s="1234"/>
      <c r="D27" s="1234"/>
      <c r="E27" s="1234"/>
      <c r="F27" s="904"/>
      <c r="G27" s="904"/>
      <c r="H27" s="902"/>
      <c r="I27" s="1234"/>
      <c r="J27" s="904"/>
      <c r="K27" s="909"/>
      <c r="L27" s="539"/>
      <c r="M27" s="557" t="s">
        <v>11</v>
      </c>
      <c r="N27" s="551"/>
      <c r="O27" s="546"/>
      <c r="P27" s="546"/>
      <c r="Q27" s="546"/>
      <c r="R27" s="574"/>
      <c r="S27" s="565"/>
      <c r="T27" s="564"/>
      <c r="U27" s="551"/>
      <c r="V27" s="565"/>
      <c r="W27" s="561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</row>
    <row r="28" spans="1:33" s="476" customFormat="1" ht="15" customHeight="1">
      <c r="A28" s="1234"/>
      <c r="B28" s="1234"/>
      <c r="C28" s="1234"/>
      <c r="D28" s="1234"/>
      <c r="E28" s="908"/>
      <c r="F28" s="904"/>
      <c r="G28" s="904"/>
      <c r="H28" s="904"/>
      <c r="I28" s="900"/>
      <c r="J28" s="897"/>
      <c r="K28" s="907"/>
      <c r="L28" s="539"/>
      <c r="M28" s="552" t="s">
        <v>12</v>
      </c>
      <c r="N28" s="550"/>
      <c r="O28" s="546"/>
      <c r="P28" s="546"/>
      <c r="Q28" s="546"/>
      <c r="R28" s="574"/>
      <c r="S28" s="565"/>
      <c r="T28" s="564"/>
      <c r="U28" s="550"/>
      <c r="V28" s="565"/>
      <c r="W28" s="561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</row>
    <row r="29" spans="1:33" s="476" customFormat="1" ht="15" customHeight="1">
      <c r="A29" s="1234"/>
      <c r="B29" s="1234"/>
      <c r="C29" s="1234"/>
      <c r="D29" s="908"/>
      <c r="E29" s="908"/>
      <c r="F29" s="904"/>
      <c r="G29" s="904"/>
      <c r="H29" s="904"/>
      <c r="I29" s="900"/>
      <c r="J29" s="897"/>
      <c r="K29" s="907"/>
      <c r="L29" s="539"/>
      <c r="M29" s="551" t="s">
        <v>17</v>
      </c>
      <c r="N29" s="550"/>
      <c r="O29" s="546"/>
      <c r="P29" s="546"/>
      <c r="Q29" s="546"/>
      <c r="R29" s="574"/>
      <c r="S29" s="565"/>
      <c r="T29" s="564"/>
      <c r="U29" s="550"/>
      <c r="V29" s="565"/>
      <c r="W29" s="561"/>
      <c r="X29" s="502"/>
      <c r="Y29" s="502"/>
      <c r="Z29" s="502"/>
      <c r="AA29" s="502"/>
      <c r="AB29" s="502"/>
      <c r="AC29" s="502"/>
      <c r="AD29" s="502"/>
      <c r="AE29" s="502"/>
      <c r="AF29" s="502"/>
      <c r="AG29" s="502"/>
    </row>
    <row r="30" spans="1:33" s="476" customFormat="1" ht="15" customHeight="1">
      <c r="A30" s="1234"/>
      <c r="B30" s="1234"/>
      <c r="C30" s="908"/>
      <c r="D30" s="908"/>
      <c r="E30" s="908"/>
      <c r="F30" s="908"/>
      <c r="G30" s="913"/>
      <c r="H30" s="900"/>
      <c r="I30" s="911"/>
      <c r="J30" s="897"/>
      <c r="K30" s="912"/>
      <c r="L30" s="539"/>
      <c r="M30" s="550" t="s">
        <v>18</v>
      </c>
      <c r="N30" s="550"/>
      <c r="O30" s="546"/>
      <c r="P30" s="546"/>
      <c r="Q30" s="546"/>
      <c r="R30" s="574"/>
      <c r="S30" s="565"/>
      <c r="T30" s="564"/>
      <c r="U30" s="550"/>
      <c r="V30" s="565"/>
      <c r="W30" s="561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</row>
    <row r="31" spans="1:33" s="476" customFormat="1" ht="15" customHeight="1">
      <c r="A31" s="1234"/>
      <c r="B31" s="908"/>
      <c r="C31" s="908"/>
      <c r="D31" s="908"/>
      <c r="E31" s="908"/>
      <c r="F31" s="908"/>
      <c r="G31" s="913"/>
      <c r="H31" s="900"/>
      <c r="I31" s="900"/>
      <c r="J31" s="897"/>
      <c r="K31" s="907"/>
      <c r="L31" s="539"/>
      <c r="M31" s="559" t="s">
        <v>19</v>
      </c>
      <c r="N31" s="550"/>
      <c r="O31" s="546"/>
      <c r="P31" s="546"/>
      <c r="Q31" s="546"/>
      <c r="R31" s="574"/>
      <c r="S31" s="565"/>
      <c r="T31" s="564"/>
      <c r="U31" s="550"/>
      <c r="V31" s="565"/>
      <c r="W31" s="561"/>
      <c r="X31" s="502"/>
      <c r="Y31" s="502"/>
      <c r="Z31" s="502"/>
      <c r="AA31" s="502"/>
      <c r="AB31" s="502"/>
      <c r="AC31" s="502"/>
      <c r="AD31" s="502"/>
      <c r="AE31" s="502"/>
      <c r="AF31" s="502"/>
      <c r="AG31" s="502"/>
    </row>
    <row r="32" spans="1:33" s="476" customFormat="1" ht="15" customHeight="1">
      <c r="A32" s="896"/>
      <c r="B32" s="896"/>
      <c r="C32" s="896"/>
      <c r="D32" s="896"/>
      <c r="E32" s="896"/>
      <c r="F32" s="896"/>
      <c r="G32" s="896"/>
      <c r="H32" s="896"/>
      <c r="I32" s="896"/>
      <c r="J32" s="896"/>
      <c r="K32" s="896"/>
      <c r="L32" s="539"/>
      <c r="M32" s="566" t="s">
        <v>309</v>
      </c>
      <c r="N32" s="550"/>
      <c r="O32" s="546"/>
      <c r="P32" s="546"/>
      <c r="Q32" s="546"/>
      <c r="R32" s="574"/>
      <c r="S32" s="565"/>
      <c r="T32" s="564"/>
      <c r="U32" s="550"/>
      <c r="V32" s="565"/>
      <c r="W32" s="561"/>
      <c r="X32" s="502"/>
      <c r="Y32" s="502"/>
      <c r="Z32" s="502"/>
      <c r="AA32" s="502"/>
      <c r="AB32" s="502"/>
      <c r="AC32" s="502"/>
      <c r="AD32" s="502"/>
      <c r="AE32" s="502"/>
      <c r="AF32" s="502"/>
      <c r="AG32" s="502"/>
    </row>
    <row r="33" spans="12:21" ht="3" customHeight="1">
      <c r="L33" s="486"/>
      <c r="M33" s="486"/>
      <c r="N33" s="486"/>
      <c r="O33" s="486"/>
      <c r="P33" s="486"/>
      <c r="Q33" s="486"/>
      <c r="R33" s="486"/>
      <c r="S33" s="486"/>
      <c r="T33" s="486"/>
      <c r="U33" s="486"/>
    </row>
    <row r="34" spans="12:23" ht="133.5" customHeight="1">
      <c r="L34" s="1">
        <v>1</v>
      </c>
      <c r="M34" s="1198" t="s">
        <v>633</v>
      </c>
      <c r="N34" s="1198"/>
      <c r="O34" s="1198"/>
      <c r="P34" s="1198"/>
      <c r="Q34" s="1198"/>
      <c r="R34" s="1198"/>
      <c r="S34" s="1198"/>
      <c r="T34" s="1198"/>
      <c r="U34" s="1198"/>
      <c r="V34" s="1198"/>
      <c r="W34" s="1198"/>
    </row>
  </sheetData>
  <sheetProtection password="FA9C" sheet="1" objects="1" scenarios="1" formatColumns="0" formatRows="0"/>
  <mergeCells count="37">
    <mergeCell ref="L5:T5"/>
    <mergeCell ref="O9:T9"/>
    <mergeCell ref="O10:T10"/>
    <mergeCell ref="W13:W16"/>
    <mergeCell ref="S16:T16"/>
    <mergeCell ref="V14:V16"/>
    <mergeCell ref="L13:V13"/>
    <mergeCell ref="L14:L16"/>
    <mergeCell ref="M14:M16"/>
    <mergeCell ref="U14:U16"/>
    <mergeCell ref="O14:T14"/>
    <mergeCell ref="O7:T7"/>
    <mergeCell ref="O8:T8"/>
    <mergeCell ref="O15:O16"/>
    <mergeCell ref="R15:T15"/>
    <mergeCell ref="O12:U12"/>
    <mergeCell ref="A18:A31"/>
    <mergeCell ref="O18:V18"/>
    <mergeCell ref="B19:B30"/>
    <mergeCell ref="O19:V19"/>
    <mergeCell ref="C20:C29"/>
    <mergeCell ref="O20:V20"/>
    <mergeCell ref="D21:D28"/>
    <mergeCell ref="O21:V21"/>
    <mergeCell ref="E22:E27"/>
    <mergeCell ref="I22:I27"/>
    <mergeCell ref="O22:V22"/>
    <mergeCell ref="F23:F26"/>
    <mergeCell ref="J23:J26"/>
    <mergeCell ref="O23:V23"/>
    <mergeCell ref="R24:R25"/>
    <mergeCell ref="S24:S25"/>
    <mergeCell ref="T24:T25"/>
    <mergeCell ref="U24:U25"/>
    <mergeCell ref="M34:W34"/>
    <mergeCell ref="W24:W26"/>
    <mergeCell ref="S17:T17"/>
  </mergeCells>
  <dataValidations count="5">
    <dataValidation type="list" allowBlank="1" showInputMessage="1" showErrorMessage="1" errorTitle="Ошибка" error="Выберите значение из списка" sqref="O22">
      <formula1>kind_of_scheme_in</formula1>
    </dataValidation>
    <dataValidation type="decimal" allowBlank="1" showErrorMessage="1" errorTitle="Ошибка" error="Допускается ввод только неотрицательных чисел!" sqref="O24">
      <formula1>0</formula1>
      <formula2>9.99999999999999E+23</formula2>
    </dataValidation>
    <dataValidation allowBlank="1" promptTitle="checkPeriodRange" sqref="Q25"/>
    <dataValidation type="list" allowBlank="1" showInputMessage="1" showErrorMessage="1" prompt="Выберите значение из списка" errorTitle="Ошибка" error="Выберите значение из списка" sqref="O23:V23">
      <formula1>kind_of_cons</formula1>
    </dataValidation>
    <dataValidation type="list" allowBlank="1" showInputMessage="1" showErrorMessage="1" prompt="Выберите значение из списка" errorTitle="Ошибка" error="Выберите значение из списка" sqref="M24">
      <formula1>kind_of_heat_transfer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2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592" hidden="1" customWidth="1"/>
    <col min="2" max="4" width="3.7109375" style="586" hidden="1" customWidth="1"/>
    <col min="5" max="5" width="3.7109375" style="531" customWidth="1"/>
    <col min="6" max="6" width="9.7109375" style="524" customWidth="1"/>
    <col min="7" max="7" width="37.7109375" style="524" customWidth="1"/>
    <col min="8" max="8" width="66.8515625" style="524" customWidth="1"/>
    <col min="9" max="9" width="115.7109375" style="524" customWidth="1"/>
    <col min="10" max="11" width="10.57421875" style="586" customWidth="1"/>
    <col min="12" max="12" width="11.140625" style="586" customWidth="1"/>
    <col min="13" max="20" width="10.57421875" style="586" customWidth="1"/>
    <col min="21" max="16384" width="10.57421875" style="524" customWidth="1"/>
  </cols>
  <sheetData>
    <row r="1" ht="3" customHeight="1">
      <c r="A1" s="592" t="s">
        <v>51</v>
      </c>
    </row>
    <row r="2" spans="6:9" ht="22.5">
      <c r="F2" s="1199" t="s">
        <v>491</v>
      </c>
      <c r="G2" s="1200"/>
      <c r="H2" s="1201"/>
      <c r="I2" s="641"/>
    </row>
    <row r="3" ht="3" customHeight="1"/>
    <row r="4" spans="1:20" s="571" customFormat="1" ht="11.25">
      <c r="A4" s="591"/>
      <c r="B4" s="591"/>
      <c r="C4" s="591"/>
      <c r="D4" s="591"/>
      <c r="F4" s="1153" t="s">
        <v>454</v>
      </c>
      <c r="G4" s="1153"/>
      <c r="H4" s="1153"/>
      <c r="I4" s="1202" t="s">
        <v>455</v>
      </c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</row>
    <row r="5" spans="1:20" s="571" customFormat="1" ht="11.25" customHeight="1">
      <c r="A5" s="591"/>
      <c r="B5" s="591"/>
      <c r="C5" s="591"/>
      <c r="D5" s="591"/>
      <c r="F5" s="607" t="s">
        <v>92</v>
      </c>
      <c r="G5" s="619" t="s">
        <v>457</v>
      </c>
      <c r="H5" s="606" t="s">
        <v>442</v>
      </c>
      <c r="I5" s="1202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</row>
    <row r="6" spans="1:20" s="571" customFormat="1" ht="12" customHeight="1">
      <c r="A6" s="591"/>
      <c r="B6" s="591"/>
      <c r="C6" s="591"/>
      <c r="D6" s="591"/>
      <c r="F6" s="608" t="s">
        <v>93</v>
      </c>
      <c r="G6" s="610">
        <v>2</v>
      </c>
      <c r="H6" s="611">
        <v>3</v>
      </c>
      <c r="I6" s="609">
        <v>4</v>
      </c>
      <c r="J6" s="591">
        <v>4</v>
      </c>
      <c r="K6" s="591"/>
      <c r="L6" s="591"/>
      <c r="M6" s="591"/>
      <c r="N6" s="591"/>
      <c r="O6" s="591"/>
      <c r="P6" s="591"/>
      <c r="Q6" s="591"/>
      <c r="R6" s="591"/>
      <c r="S6" s="591"/>
      <c r="T6" s="591"/>
    </row>
    <row r="7" spans="1:20" s="571" customFormat="1" ht="18.75">
      <c r="A7" s="591"/>
      <c r="B7" s="591"/>
      <c r="C7" s="591"/>
      <c r="D7" s="591"/>
      <c r="F7" s="617">
        <v>1</v>
      </c>
      <c r="G7" s="633" t="s">
        <v>492</v>
      </c>
      <c r="H7" s="605" t="str">
        <f>IF(dateCh="","",dateCh)</f>
        <v>10.12.2019</v>
      </c>
      <c r="I7" s="582" t="s">
        <v>493</v>
      </c>
      <c r="J7" s="616"/>
      <c r="K7" s="591"/>
      <c r="L7" s="591"/>
      <c r="M7" s="591"/>
      <c r="N7" s="591"/>
      <c r="O7" s="591"/>
      <c r="P7" s="591"/>
      <c r="Q7" s="591"/>
      <c r="R7" s="591"/>
      <c r="S7" s="591"/>
      <c r="T7" s="591"/>
    </row>
    <row r="8" spans="1:20" s="571" customFormat="1" ht="45">
      <c r="A8" s="1203">
        <v>1</v>
      </c>
      <c r="B8" s="591"/>
      <c r="C8" s="591"/>
      <c r="D8" s="591"/>
      <c r="F8" s="617" t="str">
        <f>"2."&amp;mergeValue(A8)</f>
        <v>2.1</v>
      </c>
      <c r="G8" s="633" t="s">
        <v>494</v>
      </c>
      <c r="H8" s="605"/>
      <c r="I8" s="582" t="s">
        <v>591</v>
      </c>
      <c r="J8" s="616"/>
      <c r="K8" s="591"/>
      <c r="L8" s="591"/>
      <c r="M8" s="591"/>
      <c r="N8" s="591"/>
      <c r="O8" s="591"/>
      <c r="P8" s="591"/>
      <c r="Q8" s="591"/>
      <c r="R8" s="591"/>
      <c r="S8" s="591"/>
      <c r="T8" s="591"/>
    </row>
    <row r="9" spans="1:20" s="571" customFormat="1" ht="22.5">
      <c r="A9" s="1203"/>
      <c r="B9" s="591"/>
      <c r="C9" s="591"/>
      <c r="D9" s="591"/>
      <c r="F9" s="617" t="str">
        <f>"3."&amp;mergeValue(A9)</f>
        <v>3.1</v>
      </c>
      <c r="G9" s="633" t="s">
        <v>495</v>
      </c>
      <c r="H9" s="605"/>
      <c r="I9" s="582" t="s">
        <v>589</v>
      </c>
      <c r="J9" s="616"/>
      <c r="K9" s="591"/>
      <c r="L9" s="591"/>
      <c r="M9" s="591"/>
      <c r="N9" s="591"/>
      <c r="O9" s="591"/>
      <c r="P9" s="591"/>
      <c r="Q9" s="591"/>
      <c r="R9" s="591"/>
      <c r="S9" s="591"/>
      <c r="T9" s="591"/>
    </row>
    <row r="10" spans="1:20" s="571" customFormat="1" ht="22.5">
      <c r="A10" s="1203"/>
      <c r="B10" s="591"/>
      <c r="C10" s="591"/>
      <c r="D10" s="591"/>
      <c r="F10" s="617" t="str">
        <f>"4."&amp;mergeValue(A10)</f>
        <v>4.1</v>
      </c>
      <c r="G10" s="633" t="s">
        <v>496</v>
      </c>
      <c r="H10" s="606" t="s">
        <v>458</v>
      </c>
      <c r="I10" s="582"/>
      <c r="J10" s="616"/>
      <c r="K10" s="591"/>
      <c r="L10" s="591"/>
      <c r="M10" s="591"/>
      <c r="N10" s="591"/>
      <c r="O10" s="591"/>
      <c r="P10" s="591"/>
      <c r="Q10" s="591"/>
      <c r="R10" s="591"/>
      <c r="S10" s="591"/>
      <c r="T10" s="591"/>
    </row>
    <row r="11" spans="1:20" s="571" customFormat="1" ht="18.75">
      <c r="A11" s="1203"/>
      <c r="B11" s="1203">
        <v>1</v>
      </c>
      <c r="C11" s="624"/>
      <c r="D11" s="624"/>
      <c r="F11" s="617" t="str">
        <f>"4."&amp;mergeValue(A11)&amp;"."&amp;mergeValue(B11)</f>
        <v>4.1.1</v>
      </c>
      <c r="G11" s="612" t="s">
        <v>593</v>
      </c>
      <c r="H11" s="605" t="str">
        <f>IF(region_name="","",region_name)</f>
        <v>Нижегородская область</v>
      </c>
      <c r="I11" s="582" t="s">
        <v>499</v>
      </c>
      <c r="J11" s="616"/>
      <c r="K11" s="591"/>
      <c r="L11" s="591"/>
      <c r="M11" s="591"/>
      <c r="N11" s="591"/>
      <c r="O11" s="591"/>
      <c r="P11" s="591"/>
      <c r="Q11" s="591"/>
      <c r="R11" s="591"/>
      <c r="S11" s="591"/>
      <c r="T11" s="591"/>
    </row>
    <row r="12" spans="1:20" s="571" customFormat="1" ht="22.5">
      <c r="A12" s="1203"/>
      <c r="B12" s="1203"/>
      <c r="C12" s="1203">
        <v>1</v>
      </c>
      <c r="D12" s="624"/>
      <c r="F12" s="617" t="str">
        <f>"4."&amp;mergeValue(A12)&amp;"."&amp;mergeValue(B12)&amp;"."&amp;mergeValue(C12)</f>
        <v>4.1.1.1</v>
      </c>
      <c r="G12" s="623" t="s">
        <v>497</v>
      </c>
      <c r="H12" s="605"/>
      <c r="I12" s="582" t="s">
        <v>500</v>
      </c>
      <c r="J12" s="616"/>
      <c r="K12" s="591"/>
      <c r="L12" s="591"/>
      <c r="M12" s="591"/>
      <c r="N12" s="591"/>
      <c r="O12" s="591"/>
      <c r="P12" s="591"/>
      <c r="Q12" s="591"/>
      <c r="R12" s="591"/>
      <c r="S12" s="591"/>
      <c r="T12" s="591"/>
    </row>
    <row r="13" spans="1:20" s="571" customFormat="1" ht="39" customHeight="1">
      <c r="A13" s="1203"/>
      <c r="B13" s="1203"/>
      <c r="C13" s="1203"/>
      <c r="D13" s="624">
        <v>1</v>
      </c>
      <c r="F13" s="617" t="str">
        <f>"4."&amp;mergeValue(A13)&amp;"."&amp;mergeValue(B13)&amp;"."&amp;mergeValue(C13)&amp;"."&amp;mergeValue(D13)</f>
        <v>4.1.1.1.1</v>
      </c>
      <c r="G13" s="634" t="s">
        <v>498</v>
      </c>
      <c r="H13" s="605"/>
      <c r="I13" s="1204" t="s">
        <v>592</v>
      </c>
      <c r="J13" s="616"/>
      <c r="K13" s="591"/>
      <c r="L13" s="591"/>
      <c r="M13" s="591"/>
      <c r="N13" s="591"/>
      <c r="O13" s="591"/>
      <c r="P13" s="591"/>
      <c r="Q13" s="591"/>
      <c r="R13" s="591"/>
      <c r="S13" s="591"/>
      <c r="T13" s="591"/>
    </row>
    <row r="14" spans="1:20" s="571" customFormat="1" ht="18.75">
      <c r="A14" s="1203"/>
      <c r="B14" s="1203"/>
      <c r="C14" s="1203"/>
      <c r="D14" s="624"/>
      <c r="F14" s="620"/>
      <c r="G14" s="551" t="s">
        <v>4</v>
      </c>
      <c r="H14" s="625"/>
      <c r="I14" s="1204"/>
      <c r="J14" s="616"/>
      <c r="K14" s="591"/>
      <c r="L14" s="591"/>
      <c r="M14" s="591"/>
      <c r="N14" s="591"/>
      <c r="O14" s="591"/>
      <c r="P14" s="591"/>
      <c r="Q14" s="591"/>
      <c r="R14" s="591"/>
      <c r="S14" s="591"/>
      <c r="T14" s="591"/>
    </row>
    <row r="15" spans="1:20" s="571" customFormat="1" ht="18.75">
      <c r="A15" s="1203"/>
      <c r="B15" s="1203"/>
      <c r="C15" s="624"/>
      <c r="D15" s="624"/>
      <c r="F15" s="635"/>
      <c r="G15" s="578" t="s">
        <v>403</v>
      </c>
      <c r="H15" s="636"/>
      <c r="I15" s="637"/>
      <c r="J15" s="616"/>
      <c r="K15" s="591"/>
      <c r="L15" s="591"/>
      <c r="M15" s="591"/>
      <c r="N15" s="591"/>
      <c r="O15" s="591"/>
      <c r="P15" s="591"/>
      <c r="Q15" s="591"/>
      <c r="R15" s="591"/>
      <c r="S15" s="591"/>
      <c r="T15" s="591"/>
    </row>
    <row r="16" spans="1:20" s="571" customFormat="1" ht="18.75">
      <c r="A16" s="1203"/>
      <c r="B16" s="591"/>
      <c r="C16" s="591"/>
      <c r="D16" s="591"/>
      <c r="F16" s="620"/>
      <c r="G16" s="559" t="s">
        <v>506</v>
      </c>
      <c r="H16" s="621"/>
      <c r="I16" s="622"/>
      <c r="J16" s="616"/>
      <c r="K16" s="591"/>
      <c r="L16" s="591"/>
      <c r="M16" s="591"/>
      <c r="N16" s="591"/>
      <c r="O16" s="591"/>
      <c r="P16" s="591"/>
      <c r="Q16" s="591"/>
      <c r="R16" s="591"/>
      <c r="S16" s="591"/>
      <c r="T16" s="591"/>
    </row>
    <row r="17" spans="1:20" s="571" customFormat="1" ht="18.75">
      <c r="A17" s="591"/>
      <c r="B17" s="591"/>
      <c r="C17" s="591"/>
      <c r="D17" s="591"/>
      <c r="F17" s="620"/>
      <c r="G17" s="566" t="s">
        <v>505</v>
      </c>
      <c r="H17" s="621"/>
      <c r="I17" s="622"/>
      <c r="J17" s="616"/>
      <c r="K17" s="591"/>
      <c r="L17" s="591"/>
      <c r="M17" s="591"/>
      <c r="N17" s="591"/>
      <c r="O17" s="591"/>
      <c r="P17" s="591"/>
      <c r="Q17" s="591"/>
      <c r="R17" s="591"/>
      <c r="S17" s="591"/>
      <c r="T17" s="591"/>
    </row>
    <row r="18" spans="1:20" s="614" customFormat="1" ht="3" customHeight="1">
      <c r="A18" s="615"/>
      <c r="B18" s="615"/>
      <c r="C18" s="615"/>
      <c r="D18" s="615"/>
      <c r="F18" s="626"/>
      <c r="G18" s="627"/>
      <c r="H18" s="628"/>
      <c r="I18" s="629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</row>
    <row r="19" spans="1:20" s="614" customFormat="1" ht="15" customHeight="1">
      <c r="A19" s="615"/>
      <c r="B19" s="615"/>
      <c r="C19" s="615"/>
      <c r="D19" s="615"/>
      <c r="F19" s="613"/>
      <c r="G19" s="1198" t="s">
        <v>594</v>
      </c>
      <c r="H19" s="1198"/>
      <c r="I19" s="595"/>
      <c r="J19" s="615"/>
      <c r="K19" s="615"/>
      <c r="L19" s="615"/>
      <c r="M19" s="615"/>
      <c r="N19" s="615"/>
      <c r="O19" s="615"/>
      <c r="P19" s="615"/>
      <c r="Q19" s="615"/>
      <c r="R19" s="615"/>
      <c r="S19" s="615"/>
      <c r="T19" s="61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B11:B15"/>
    <mergeCell ref="C12:C14"/>
    <mergeCell ref="I13:I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4:AJ34"/>
  <sheetViews>
    <sheetView showGridLines="0" zoomScalePageLayoutView="0" workbookViewId="0" topLeftCell="I4">
      <selection activeCell="A1" sqref="A1"/>
    </sheetView>
  </sheetViews>
  <sheetFormatPr defaultColWidth="10.57421875" defaultRowHeight="11.25"/>
  <cols>
    <col min="1" max="6" width="10.57421875" style="586" hidden="1" customWidth="1"/>
    <col min="7" max="8" width="9.140625" style="592" hidden="1" customWidth="1"/>
    <col min="9" max="9" width="3.7109375" style="532" customWidth="1"/>
    <col min="10" max="11" width="3.7109375" style="531" customWidth="1"/>
    <col min="12" max="12" width="12.7109375" style="524" customWidth="1"/>
    <col min="13" max="13" width="44.7109375" style="524" customWidth="1"/>
    <col min="14" max="14" width="1.7109375" style="524" hidden="1" customWidth="1"/>
    <col min="15" max="15" width="23.7109375" style="524" customWidth="1"/>
    <col min="16" max="17" width="1.7109375" style="524" hidden="1" customWidth="1"/>
    <col min="18" max="18" width="11.7109375" style="524" customWidth="1"/>
    <col min="19" max="19" width="3.7109375" style="524" customWidth="1"/>
    <col min="20" max="20" width="11.7109375" style="524" customWidth="1"/>
    <col min="21" max="21" width="8.57421875" style="524" hidden="1" customWidth="1"/>
    <col min="22" max="22" width="4.7109375" style="524" customWidth="1"/>
    <col min="23" max="23" width="115.7109375" style="524" customWidth="1"/>
    <col min="24" max="35" width="10.57421875" style="586" customWidth="1"/>
    <col min="36" max="16384" width="10.57421875" style="524" customWidth="1"/>
  </cols>
  <sheetData>
    <row r="1" ht="14.25" customHeight="1" hidden="1"/>
    <row r="2" ht="14.25" customHeight="1" hidden="1"/>
    <row r="3" ht="14.25" customHeight="1" hidden="1"/>
    <row r="4" spans="10:21" ht="3" customHeight="1">
      <c r="J4" s="530"/>
      <c r="K4" s="530"/>
      <c r="L4" s="525"/>
      <c r="M4" s="525"/>
      <c r="N4" s="525"/>
      <c r="O4" s="533"/>
      <c r="P4" s="533"/>
      <c r="Q4" s="533"/>
      <c r="R4" s="533"/>
      <c r="S4" s="533"/>
      <c r="T4" s="533"/>
      <c r="U4" s="525"/>
    </row>
    <row r="5" spans="10:21" ht="22.5" customHeight="1">
      <c r="J5" s="530"/>
      <c r="K5" s="530"/>
      <c r="L5" s="1231" t="s">
        <v>658</v>
      </c>
      <c r="M5" s="1231"/>
      <c r="N5" s="1231"/>
      <c r="O5" s="1231"/>
      <c r="P5" s="1231"/>
      <c r="Q5" s="1231"/>
      <c r="R5" s="1231"/>
      <c r="S5" s="1231"/>
      <c r="T5" s="1231"/>
      <c r="U5" s="580"/>
    </row>
    <row r="6" spans="10:21" ht="3" customHeight="1">
      <c r="J6" s="530"/>
      <c r="K6" s="530"/>
      <c r="L6" s="525"/>
      <c r="M6" s="525"/>
      <c r="N6" s="525"/>
      <c r="O6" s="529"/>
      <c r="P6" s="529"/>
      <c r="Q6" s="529"/>
      <c r="R6" s="529"/>
      <c r="S6" s="529"/>
      <c r="T6" s="529"/>
      <c r="U6" s="525"/>
    </row>
    <row r="7" spans="1:35" s="571" customFormat="1" ht="22.5">
      <c r="A7" s="591"/>
      <c r="B7" s="591"/>
      <c r="C7" s="591"/>
      <c r="D7" s="591"/>
      <c r="E7" s="591"/>
      <c r="F7" s="591"/>
      <c r="G7" s="591"/>
      <c r="H7" s="591"/>
      <c r="L7" s="500"/>
      <c r="M7" s="618" t="s">
        <v>502</v>
      </c>
      <c r="N7" s="667"/>
      <c r="O7" s="1250" t="str">
        <f>IF(NameOrPr_ch="",IF(NameOrPr="","",NameOrPr),NameOrPr_ch)</f>
        <v>Региональная служба по тарифам Нижегородской области</v>
      </c>
      <c r="P7" s="1251"/>
      <c r="Q7" s="1251"/>
      <c r="R7" s="1251"/>
      <c r="S7" s="1251"/>
      <c r="T7" s="1252"/>
      <c r="U7" s="668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91"/>
      <c r="AI7" s="591"/>
    </row>
    <row r="8" spans="1:35" s="571" customFormat="1" ht="18.75">
      <c r="A8" s="591"/>
      <c r="B8" s="591"/>
      <c r="C8" s="591"/>
      <c r="D8" s="591"/>
      <c r="E8" s="591"/>
      <c r="F8" s="591"/>
      <c r="G8" s="591"/>
      <c r="H8" s="591"/>
      <c r="L8" s="500"/>
      <c r="M8" s="618" t="s">
        <v>597</v>
      </c>
      <c r="N8" s="667"/>
      <c r="O8" s="1250" t="str">
        <f>IF(datePr_ch="",IF(datePr="","",datePr),datePr_ch)</f>
        <v>21.11.2019</v>
      </c>
      <c r="P8" s="1251"/>
      <c r="Q8" s="1251"/>
      <c r="R8" s="1251"/>
      <c r="S8" s="1251"/>
      <c r="T8" s="1252"/>
      <c r="U8" s="668"/>
      <c r="X8" s="591"/>
      <c r="Y8" s="591"/>
      <c r="Z8" s="591"/>
      <c r="AA8" s="591"/>
      <c r="AB8" s="591"/>
      <c r="AC8" s="591"/>
      <c r="AD8" s="591"/>
      <c r="AE8" s="591"/>
      <c r="AF8" s="591"/>
      <c r="AG8" s="591"/>
      <c r="AH8" s="591"/>
      <c r="AI8" s="591"/>
    </row>
    <row r="9" spans="1:35" s="571" customFormat="1" ht="18.75">
      <c r="A9" s="591"/>
      <c r="B9" s="591"/>
      <c r="C9" s="591"/>
      <c r="D9" s="591"/>
      <c r="E9" s="591"/>
      <c r="F9" s="591"/>
      <c r="G9" s="591"/>
      <c r="H9" s="591"/>
      <c r="L9" s="553"/>
      <c r="M9" s="618" t="s">
        <v>596</v>
      </c>
      <c r="N9" s="667"/>
      <c r="O9" s="1250" t="str">
        <f>IF(numberPr_ch="",IF(numberPr="","",numberPr),numberPr_ch)</f>
        <v>53/45</v>
      </c>
      <c r="P9" s="1251"/>
      <c r="Q9" s="1251"/>
      <c r="R9" s="1251"/>
      <c r="S9" s="1251"/>
      <c r="T9" s="1252"/>
      <c r="U9" s="668"/>
      <c r="X9" s="591"/>
      <c r="Y9" s="591"/>
      <c r="Z9" s="591"/>
      <c r="AA9" s="591"/>
      <c r="AB9" s="591"/>
      <c r="AC9" s="591"/>
      <c r="AD9" s="591"/>
      <c r="AE9" s="591"/>
      <c r="AF9" s="591"/>
      <c r="AG9" s="591"/>
      <c r="AH9" s="591"/>
      <c r="AI9" s="591"/>
    </row>
    <row r="10" spans="1:35" s="571" customFormat="1" ht="18.75">
      <c r="A10" s="591"/>
      <c r="B10" s="591"/>
      <c r="C10" s="591"/>
      <c r="D10" s="591"/>
      <c r="E10" s="591"/>
      <c r="F10" s="591"/>
      <c r="G10" s="591"/>
      <c r="H10" s="591"/>
      <c r="L10" s="553"/>
      <c r="M10" s="618" t="s">
        <v>501</v>
      </c>
      <c r="N10" s="667"/>
      <c r="O10" s="1250" t="str">
        <f>IF(IstPub_ch="",IF(IstPub="","",IstPub),IstPub_ch)</f>
        <v>www.rstno.ru</v>
      </c>
      <c r="P10" s="1251"/>
      <c r="Q10" s="1251"/>
      <c r="R10" s="1251"/>
      <c r="S10" s="1251"/>
      <c r="T10" s="1252"/>
      <c r="U10" s="668"/>
      <c r="X10" s="591"/>
      <c r="Y10" s="591"/>
      <c r="Z10" s="591"/>
      <c r="AA10" s="591"/>
      <c r="AB10" s="591"/>
      <c r="AC10" s="591"/>
      <c r="AD10" s="591"/>
      <c r="AE10" s="591"/>
      <c r="AF10" s="591"/>
      <c r="AG10" s="591"/>
      <c r="AH10" s="591"/>
      <c r="AI10" s="591"/>
    </row>
    <row r="11" spans="1:35" s="571" customFormat="1" ht="11.25" customHeight="1" hidden="1">
      <c r="A11" s="591"/>
      <c r="B11" s="591"/>
      <c r="C11" s="591"/>
      <c r="D11" s="591"/>
      <c r="E11" s="591"/>
      <c r="F11" s="591"/>
      <c r="G11" s="591"/>
      <c r="H11" s="591"/>
      <c r="L11" s="1232"/>
      <c r="M11" s="1232"/>
      <c r="N11" s="567"/>
      <c r="O11" s="1253"/>
      <c r="P11" s="1253"/>
      <c r="Q11" s="1253"/>
      <c r="R11" s="1253"/>
      <c r="S11" s="1253"/>
      <c r="T11" s="1253"/>
      <c r="U11" s="589" t="s">
        <v>373</v>
      </c>
      <c r="X11" s="591"/>
      <c r="Y11" s="591"/>
      <c r="Z11" s="591"/>
      <c r="AA11" s="591"/>
      <c r="AB11" s="591"/>
      <c r="AC11" s="591"/>
      <c r="AD11" s="591"/>
      <c r="AE11" s="591"/>
      <c r="AF11" s="591"/>
      <c r="AG11" s="591"/>
      <c r="AH11" s="591"/>
      <c r="AI11" s="591"/>
    </row>
    <row r="12" spans="10:21" ht="14.25">
      <c r="J12" s="530"/>
      <c r="K12" s="530"/>
      <c r="L12" s="525"/>
      <c r="M12" s="525"/>
      <c r="N12" s="525"/>
      <c r="O12" s="1254"/>
      <c r="P12" s="1254"/>
      <c r="Q12" s="1254"/>
      <c r="R12" s="1254"/>
      <c r="S12" s="1254"/>
      <c r="T12" s="1254"/>
      <c r="U12" s="1254"/>
    </row>
    <row r="13" spans="10:23" ht="14.25" customHeight="1">
      <c r="J13" s="530"/>
      <c r="K13" s="530"/>
      <c r="L13" s="1153" t="s">
        <v>454</v>
      </c>
      <c r="M13" s="1153"/>
      <c r="N13" s="1153"/>
      <c r="O13" s="1153"/>
      <c r="P13" s="1153"/>
      <c r="Q13" s="1153"/>
      <c r="R13" s="1153"/>
      <c r="S13" s="1153"/>
      <c r="T13" s="1153"/>
      <c r="U13" s="1153"/>
      <c r="V13" s="1153"/>
      <c r="W13" s="1153" t="s">
        <v>455</v>
      </c>
    </row>
    <row r="14" spans="10:23" ht="14.25" customHeight="1">
      <c r="J14" s="530"/>
      <c r="K14" s="530"/>
      <c r="L14" s="1215" t="s">
        <v>92</v>
      </c>
      <c r="M14" s="1215" t="s">
        <v>640</v>
      </c>
      <c r="N14" s="522"/>
      <c r="O14" s="1216" t="s">
        <v>642</v>
      </c>
      <c r="P14" s="1217"/>
      <c r="Q14" s="1217"/>
      <c r="R14" s="1217"/>
      <c r="S14" s="1217"/>
      <c r="T14" s="1218"/>
      <c r="U14" s="1226" t="s">
        <v>341</v>
      </c>
      <c r="V14" s="1212" t="s">
        <v>275</v>
      </c>
      <c r="W14" s="1153"/>
    </row>
    <row r="15" spans="10:23" ht="14.25" customHeight="1">
      <c r="J15" s="530"/>
      <c r="K15" s="530"/>
      <c r="L15" s="1215"/>
      <c r="M15" s="1215"/>
      <c r="N15" s="522"/>
      <c r="O15" s="1221" t="s">
        <v>622</v>
      </c>
      <c r="P15" s="1219"/>
      <c r="Q15" s="1220"/>
      <c r="R15" s="1224" t="s">
        <v>655</v>
      </c>
      <c r="S15" s="1224"/>
      <c r="T15" s="1225"/>
      <c r="U15" s="1227"/>
      <c r="V15" s="1213"/>
      <c r="W15" s="1153"/>
    </row>
    <row r="16" spans="10:23" ht="30" customHeight="1">
      <c r="J16" s="530"/>
      <c r="K16" s="530"/>
      <c r="L16" s="1215"/>
      <c r="M16" s="1215"/>
      <c r="N16" s="521"/>
      <c r="O16" s="1222"/>
      <c r="P16" s="536"/>
      <c r="Q16" s="536"/>
      <c r="R16" s="537" t="s">
        <v>274</v>
      </c>
      <c r="S16" s="1210" t="s">
        <v>273</v>
      </c>
      <c r="T16" s="1211"/>
      <c r="U16" s="1228"/>
      <c r="V16" s="1214"/>
      <c r="W16" s="1153"/>
    </row>
    <row r="17" spans="10:23" ht="14.25">
      <c r="J17" s="530"/>
      <c r="K17" s="570">
        <v>1</v>
      </c>
      <c r="L17" s="648" t="s">
        <v>93</v>
      </c>
      <c r="M17" s="648" t="s">
        <v>49</v>
      </c>
      <c r="N17" s="669" t="s">
        <v>49</v>
      </c>
      <c r="O17" s="649">
        <f ca="1">OFFSET(O17,0,-1)+1</f>
        <v>3</v>
      </c>
      <c r="P17" s="650">
        <f ca="1">OFFSET(P17,0,-1)</f>
        <v>3</v>
      </c>
      <c r="Q17" s="650">
        <f ca="1">OFFSET(Q17,0,-1)</f>
        <v>3</v>
      </c>
      <c r="R17" s="649">
        <f ca="1">OFFSET(R17,0,-1)+1</f>
        <v>4</v>
      </c>
      <c r="S17" s="1233">
        <f ca="1">OFFSET(S17,0,-1)+1</f>
        <v>5</v>
      </c>
      <c r="T17" s="1233"/>
      <c r="U17" s="649">
        <f ca="1">OFFSET(U17,0,-2)+1</f>
        <v>6</v>
      </c>
      <c r="V17" s="650">
        <f ca="1">OFFSET(V17,0,-1)</f>
        <v>6</v>
      </c>
      <c r="W17" s="649">
        <f ca="1">OFFSET(W17,0,-1)+1</f>
        <v>7</v>
      </c>
    </row>
    <row r="18" spans="1:23" ht="22.5">
      <c r="A18" s="1234">
        <v>1</v>
      </c>
      <c r="B18" s="920"/>
      <c r="C18" s="920"/>
      <c r="D18" s="920"/>
      <c r="E18" s="921"/>
      <c r="F18" s="922"/>
      <c r="G18" s="920"/>
      <c r="H18" s="920"/>
      <c r="I18" s="923"/>
      <c r="J18" s="918"/>
      <c r="K18" s="927">
        <v>1</v>
      </c>
      <c r="L18" s="594">
        <f>mergeValue(A18)</f>
        <v>1</v>
      </c>
      <c r="M18" s="642" t="s">
        <v>20</v>
      </c>
      <c r="N18" s="581"/>
      <c r="O18" s="1247"/>
      <c r="P18" s="1247"/>
      <c r="Q18" s="1247"/>
      <c r="R18" s="1247"/>
      <c r="S18" s="1247"/>
      <c r="T18" s="1247"/>
      <c r="U18" s="1247"/>
      <c r="V18" s="1247"/>
      <c r="W18" s="631" t="s">
        <v>659</v>
      </c>
    </row>
    <row r="19" spans="1:23" ht="22.5">
      <c r="A19" s="1234"/>
      <c r="B19" s="1234">
        <v>1</v>
      </c>
      <c r="C19" s="920"/>
      <c r="D19" s="920"/>
      <c r="E19" s="922"/>
      <c r="F19" s="922"/>
      <c r="G19" s="920"/>
      <c r="H19" s="920"/>
      <c r="I19" s="917"/>
      <c r="J19" s="916"/>
      <c r="K19" s="927">
        <v>1</v>
      </c>
      <c r="L19" s="594" t="str">
        <f>mergeValue(A19)&amp;"."&amp;mergeValue(B19)</f>
        <v>1.1</v>
      </c>
      <c r="M19" s="547" t="s">
        <v>16</v>
      </c>
      <c r="N19" s="581"/>
      <c r="O19" s="1247"/>
      <c r="P19" s="1247"/>
      <c r="Q19" s="1247"/>
      <c r="R19" s="1247"/>
      <c r="S19" s="1247"/>
      <c r="T19" s="1247"/>
      <c r="U19" s="1247"/>
      <c r="V19" s="1247"/>
      <c r="W19" s="631" t="s">
        <v>477</v>
      </c>
    </row>
    <row r="20" spans="1:23" ht="22.5">
      <c r="A20" s="1234"/>
      <c r="B20" s="1234"/>
      <c r="C20" s="1234">
        <v>1</v>
      </c>
      <c r="D20" s="920"/>
      <c r="E20" s="922"/>
      <c r="F20" s="922"/>
      <c r="G20" s="920"/>
      <c r="H20" s="920"/>
      <c r="I20" s="924"/>
      <c r="J20" s="916"/>
      <c r="K20" s="927">
        <v>1</v>
      </c>
      <c r="L20" s="594" t="str">
        <f>mergeValue(A20)&amp;"."&amp;mergeValue(B20)&amp;"."&amp;mergeValue(C20)</f>
        <v>1.1.1</v>
      </c>
      <c r="M20" s="548" t="s">
        <v>7</v>
      </c>
      <c r="N20" s="581"/>
      <c r="O20" s="1247"/>
      <c r="P20" s="1247"/>
      <c r="Q20" s="1247"/>
      <c r="R20" s="1247"/>
      <c r="S20" s="1247"/>
      <c r="T20" s="1247"/>
      <c r="U20" s="1247"/>
      <c r="V20" s="1247"/>
      <c r="W20" s="631" t="s">
        <v>634</v>
      </c>
    </row>
    <row r="21" spans="1:23" ht="22.5">
      <c r="A21" s="1234"/>
      <c r="B21" s="1234"/>
      <c r="C21" s="1234"/>
      <c r="D21" s="1234">
        <v>1</v>
      </c>
      <c r="E21" s="922"/>
      <c r="F21" s="922"/>
      <c r="G21" s="920"/>
      <c r="H21" s="920"/>
      <c r="I21" s="1234">
        <v>1</v>
      </c>
      <c r="J21" s="916"/>
      <c r="K21" s="927">
        <v>1</v>
      </c>
      <c r="L21" s="594" t="str">
        <f>mergeValue(A21)&amp;"."&amp;mergeValue(B21)&amp;"."&amp;mergeValue(C21)&amp;"."&amp;mergeValue(D21)</f>
        <v>1.1.1.1</v>
      </c>
      <c r="M21" s="549" t="s">
        <v>22</v>
      </c>
      <c r="N21" s="581"/>
      <c r="O21" s="1247"/>
      <c r="P21" s="1247"/>
      <c r="Q21" s="1247"/>
      <c r="R21" s="1247"/>
      <c r="S21" s="1247"/>
      <c r="T21" s="1247"/>
      <c r="U21" s="1247"/>
      <c r="V21" s="1247"/>
      <c r="W21" s="631" t="s">
        <v>635</v>
      </c>
    </row>
    <row r="22" spans="1:23" ht="11.25" customHeight="1" hidden="1">
      <c r="A22" s="1234"/>
      <c r="B22" s="1234"/>
      <c r="C22" s="1234"/>
      <c r="D22" s="1234"/>
      <c r="E22" s="1234">
        <v>1</v>
      </c>
      <c r="F22" s="922"/>
      <c r="G22" s="920"/>
      <c r="H22" s="920"/>
      <c r="I22" s="1234"/>
      <c r="J22" s="922"/>
      <c r="K22" s="927">
        <v>1</v>
      </c>
      <c r="L22" s="594"/>
      <c r="M22" s="555"/>
      <c r="N22" s="582"/>
      <c r="O22" s="632"/>
      <c r="P22" s="632"/>
      <c r="Q22" s="632"/>
      <c r="R22" s="632"/>
      <c r="S22" s="632"/>
      <c r="T22" s="632"/>
      <c r="U22" s="594"/>
      <c r="V22" s="508"/>
      <c r="W22" s="560"/>
    </row>
    <row r="23" spans="1:27" ht="90">
      <c r="A23" s="1234"/>
      <c r="B23" s="1234"/>
      <c r="C23" s="1234"/>
      <c r="D23" s="1234"/>
      <c r="E23" s="1234"/>
      <c r="F23" s="1234">
        <v>1</v>
      </c>
      <c r="G23" s="920"/>
      <c r="H23" s="920"/>
      <c r="I23" s="1234"/>
      <c r="J23" s="1240"/>
      <c r="K23" s="927">
        <v>1</v>
      </c>
      <c r="L23" s="594" t="str">
        <f>mergeValue(A23)&amp;"."&amp;mergeValue(B23)&amp;"."&amp;mergeValue(C23)&amp;"."&amp;mergeValue(D23)&amp;"."&amp;mergeValue(F23)</f>
        <v>1.1.1.1.1</v>
      </c>
      <c r="M23" s="555" t="s">
        <v>10</v>
      </c>
      <c r="N23" s="582"/>
      <c r="O23" s="1236"/>
      <c r="P23" s="1236"/>
      <c r="Q23" s="1236"/>
      <c r="R23" s="1236"/>
      <c r="S23" s="1236"/>
      <c r="T23" s="1236"/>
      <c r="U23" s="1236"/>
      <c r="V23" s="1236"/>
      <c r="W23" s="631" t="s">
        <v>636</v>
      </c>
      <c r="Y23" s="590">
        <f>strCheckUnique(Z23:Z26)</f>
      </c>
      <c r="AA23" s="590"/>
    </row>
    <row r="24" spans="1:29" ht="189" customHeight="1">
      <c r="A24" s="1234"/>
      <c r="B24" s="1234"/>
      <c r="C24" s="1234"/>
      <c r="D24" s="1234"/>
      <c r="E24" s="1234"/>
      <c r="F24" s="1234"/>
      <c r="G24" s="920">
        <v>1</v>
      </c>
      <c r="H24" s="920"/>
      <c r="I24" s="1234"/>
      <c r="J24" s="1240"/>
      <c r="K24" s="919"/>
      <c r="L24" s="594" t="str">
        <f>mergeValue(A24)&amp;"."&amp;mergeValue(B24)&amp;"."&amp;mergeValue(C24)&amp;"."&amp;mergeValue(D24)&amp;"."&amp;mergeValue(F24)&amp;"."&amp;mergeValue(G24)</f>
        <v>1.1.1.1.1.1</v>
      </c>
      <c r="M24" s="1070"/>
      <c r="N24" s="587"/>
      <c r="O24" s="563"/>
      <c r="P24" s="563"/>
      <c r="Q24" s="563"/>
      <c r="R24" s="1241"/>
      <c r="S24" s="1230" t="s">
        <v>84</v>
      </c>
      <c r="T24" s="1241"/>
      <c r="U24" s="1230" t="s">
        <v>85</v>
      </c>
      <c r="V24" s="538"/>
      <c r="W24" s="1205" t="s">
        <v>660</v>
      </c>
      <c r="X24" s="586">
        <f>strCheckDate(O25:V25)</f>
      </c>
      <c r="Y24" s="590"/>
      <c r="Z24" s="590">
        <f>IF(M24="","",M24)</f>
      </c>
      <c r="AA24" s="590"/>
      <c r="AB24" s="590"/>
      <c r="AC24" s="590"/>
    </row>
    <row r="25" spans="1:29" ht="11.25" customHeight="1" hidden="1">
      <c r="A25" s="1234"/>
      <c r="B25" s="1234"/>
      <c r="C25" s="1234"/>
      <c r="D25" s="1234"/>
      <c r="E25" s="1234"/>
      <c r="F25" s="1234"/>
      <c r="G25" s="920"/>
      <c r="H25" s="920"/>
      <c r="I25" s="1234"/>
      <c r="J25" s="1240"/>
      <c r="K25" s="927">
        <v>1</v>
      </c>
      <c r="L25" s="601"/>
      <c r="M25" s="647"/>
      <c r="N25" s="587"/>
      <c r="O25" s="563"/>
      <c r="P25" s="563"/>
      <c r="Q25" s="585" t="str">
        <f>R24&amp;"-"&amp;T24</f>
        <v>-</v>
      </c>
      <c r="R25" s="1241"/>
      <c r="S25" s="1230"/>
      <c r="T25" s="1241"/>
      <c r="U25" s="1230"/>
      <c r="V25" s="538"/>
      <c r="W25" s="1206"/>
      <c r="Y25" s="590"/>
      <c r="Z25" s="590"/>
      <c r="AA25" s="590"/>
      <c r="AB25" s="590"/>
      <c r="AC25" s="590"/>
    </row>
    <row r="26" spans="1:35" s="523" customFormat="1" ht="15" customHeight="1">
      <c r="A26" s="1234"/>
      <c r="B26" s="1234"/>
      <c r="C26" s="1234"/>
      <c r="D26" s="1234"/>
      <c r="E26" s="1234"/>
      <c r="F26" s="1234"/>
      <c r="G26" s="920"/>
      <c r="H26" s="920"/>
      <c r="I26" s="1234"/>
      <c r="J26" s="1240"/>
      <c r="K26" s="927">
        <v>1</v>
      </c>
      <c r="L26" s="539"/>
      <c r="M26" s="557" t="s">
        <v>25</v>
      </c>
      <c r="N26" s="552"/>
      <c r="O26" s="546"/>
      <c r="P26" s="546"/>
      <c r="Q26" s="546"/>
      <c r="R26" s="574"/>
      <c r="S26" s="565"/>
      <c r="T26" s="564"/>
      <c r="U26" s="552"/>
      <c r="V26" s="561"/>
      <c r="W26" s="1207"/>
      <c r="X26" s="588"/>
      <c r="Y26" s="588"/>
      <c r="Z26" s="588"/>
      <c r="AA26" s="588"/>
      <c r="AB26" s="588"/>
      <c r="AC26" s="588"/>
      <c r="AD26" s="588"/>
      <c r="AE26" s="588"/>
      <c r="AF26" s="588"/>
      <c r="AG26" s="588"/>
      <c r="AH26" s="588"/>
      <c r="AI26" s="588"/>
    </row>
    <row r="27" spans="1:36" s="523" customFormat="1" ht="15" customHeight="1">
      <c r="A27" s="1234"/>
      <c r="B27" s="1234"/>
      <c r="C27" s="1234"/>
      <c r="D27" s="1234"/>
      <c r="E27" s="1234"/>
      <c r="F27" s="922"/>
      <c r="G27" s="922"/>
      <c r="H27" s="920"/>
      <c r="I27" s="1234"/>
      <c r="J27" s="922"/>
      <c r="K27" s="926"/>
      <c r="L27" s="539"/>
      <c r="M27" s="552" t="s">
        <v>11</v>
      </c>
      <c r="N27" s="557"/>
      <c r="O27" s="557"/>
      <c r="P27" s="557"/>
      <c r="Q27" s="557"/>
      <c r="R27" s="557"/>
      <c r="S27" s="557"/>
      <c r="T27" s="557"/>
      <c r="U27" s="557"/>
      <c r="V27" s="557"/>
      <c r="W27" s="561"/>
      <c r="X27" s="588"/>
      <c r="Y27" s="588"/>
      <c r="Z27" s="588"/>
      <c r="AA27" s="588"/>
      <c r="AB27" s="588"/>
      <c r="AC27" s="588"/>
      <c r="AD27" s="588"/>
      <c r="AE27" s="588"/>
      <c r="AF27" s="588"/>
      <c r="AG27" s="588"/>
      <c r="AH27" s="588"/>
      <c r="AI27" s="588"/>
      <c r="AJ27" s="588"/>
    </row>
    <row r="28" spans="1:36" s="523" customFormat="1" ht="15" customHeight="1" hidden="1">
      <c r="A28" s="1234"/>
      <c r="B28" s="1234"/>
      <c r="C28" s="1234"/>
      <c r="D28" s="1234"/>
      <c r="E28" s="922"/>
      <c r="F28" s="922"/>
      <c r="G28" s="922"/>
      <c r="H28" s="920"/>
      <c r="I28" s="1234"/>
      <c r="J28" s="922"/>
      <c r="K28" s="926"/>
      <c r="L28" s="539"/>
      <c r="M28" s="552"/>
      <c r="N28" s="557"/>
      <c r="O28" s="557"/>
      <c r="P28" s="557"/>
      <c r="Q28" s="557"/>
      <c r="R28" s="557"/>
      <c r="S28" s="557"/>
      <c r="T28" s="557"/>
      <c r="U28" s="557"/>
      <c r="V28" s="557"/>
      <c r="W28" s="561"/>
      <c r="X28" s="588"/>
      <c r="Y28" s="588"/>
      <c r="Z28" s="588"/>
      <c r="AA28" s="588"/>
      <c r="AB28" s="588"/>
      <c r="AC28" s="588"/>
      <c r="AD28" s="588"/>
      <c r="AE28" s="588"/>
      <c r="AF28" s="588"/>
      <c r="AG28" s="588"/>
      <c r="AH28" s="588"/>
      <c r="AI28" s="588"/>
      <c r="AJ28" s="588"/>
    </row>
    <row r="29" spans="1:35" s="523" customFormat="1" ht="15" customHeight="1">
      <c r="A29" s="1234"/>
      <c r="B29" s="1234"/>
      <c r="C29" s="1234"/>
      <c r="D29" s="925"/>
      <c r="E29" s="925"/>
      <c r="F29" s="922"/>
      <c r="G29" s="920"/>
      <c r="H29" s="920"/>
      <c r="I29" s="918"/>
      <c r="J29" s="915"/>
      <c r="K29" s="927">
        <v>1</v>
      </c>
      <c r="L29" s="539"/>
      <c r="M29" s="551" t="s">
        <v>17</v>
      </c>
      <c r="N29" s="550"/>
      <c r="O29" s="546"/>
      <c r="P29" s="546"/>
      <c r="Q29" s="546"/>
      <c r="R29" s="574"/>
      <c r="S29" s="565"/>
      <c r="T29" s="564"/>
      <c r="U29" s="550"/>
      <c r="V29" s="565"/>
      <c r="W29" s="561"/>
      <c r="X29" s="588"/>
      <c r="Y29" s="588"/>
      <c r="Z29" s="588"/>
      <c r="AA29" s="588"/>
      <c r="AB29" s="588"/>
      <c r="AC29" s="588"/>
      <c r="AD29" s="588"/>
      <c r="AE29" s="588"/>
      <c r="AF29" s="588"/>
      <c r="AG29" s="588"/>
      <c r="AH29" s="588"/>
      <c r="AI29" s="588"/>
    </row>
    <row r="30" spans="1:35" s="523" customFormat="1" ht="15" customHeight="1">
      <c r="A30" s="1234"/>
      <c r="B30" s="1234"/>
      <c r="C30" s="925"/>
      <c r="D30" s="925"/>
      <c r="E30" s="925"/>
      <c r="F30" s="925"/>
      <c r="G30" s="920"/>
      <c r="H30" s="920"/>
      <c r="I30" s="928"/>
      <c r="J30" s="915"/>
      <c r="K30" s="927">
        <v>1</v>
      </c>
      <c r="L30" s="539"/>
      <c r="M30" s="550" t="s">
        <v>18</v>
      </c>
      <c r="N30" s="550"/>
      <c r="O30" s="546"/>
      <c r="P30" s="546"/>
      <c r="Q30" s="546"/>
      <c r="R30" s="574"/>
      <c r="S30" s="565"/>
      <c r="T30" s="564"/>
      <c r="U30" s="550"/>
      <c r="V30" s="565"/>
      <c r="W30" s="561"/>
      <c r="X30" s="588"/>
      <c r="Y30" s="588"/>
      <c r="Z30" s="588"/>
      <c r="AA30" s="588"/>
      <c r="AB30" s="588"/>
      <c r="AC30" s="588"/>
      <c r="AD30" s="588"/>
      <c r="AE30" s="588"/>
      <c r="AF30" s="588"/>
      <c r="AG30" s="588"/>
      <c r="AH30" s="588"/>
      <c r="AI30" s="588"/>
    </row>
    <row r="31" spans="1:35" s="523" customFormat="1" ht="15" customHeight="1">
      <c r="A31" s="1234"/>
      <c r="B31" s="925"/>
      <c r="C31" s="925"/>
      <c r="D31" s="925"/>
      <c r="E31" s="925"/>
      <c r="F31" s="925"/>
      <c r="G31" s="920"/>
      <c r="H31" s="920"/>
      <c r="I31" s="918"/>
      <c r="J31" s="915"/>
      <c r="K31" s="927">
        <v>1</v>
      </c>
      <c r="L31" s="539"/>
      <c r="M31" s="559" t="s">
        <v>19</v>
      </c>
      <c r="N31" s="550"/>
      <c r="O31" s="546"/>
      <c r="P31" s="546"/>
      <c r="Q31" s="546"/>
      <c r="R31" s="574"/>
      <c r="S31" s="565"/>
      <c r="T31" s="564"/>
      <c r="U31" s="550"/>
      <c r="V31" s="565"/>
      <c r="W31" s="561"/>
      <c r="X31" s="588"/>
      <c r="Y31" s="588"/>
      <c r="Z31" s="588"/>
      <c r="AA31" s="588"/>
      <c r="AB31" s="588"/>
      <c r="AC31" s="588"/>
      <c r="AD31" s="588"/>
      <c r="AE31" s="588"/>
      <c r="AF31" s="588"/>
      <c r="AG31" s="588"/>
      <c r="AH31" s="588"/>
      <c r="AI31" s="588"/>
    </row>
    <row r="32" spans="1:35" s="523" customFormat="1" ht="15" customHeight="1">
      <c r="A32" s="914"/>
      <c r="B32" s="914"/>
      <c r="C32" s="914"/>
      <c r="D32" s="914"/>
      <c r="E32" s="914"/>
      <c r="F32" s="914"/>
      <c r="G32" s="914"/>
      <c r="H32" s="914"/>
      <c r="I32" s="914"/>
      <c r="J32" s="914"/>
      <c r="K32" s="914"/>
      <c r="L32" s="493"/>
      <c r="M32" s="566" t="s">
        <v>309</v>
      </c>
      <c r="N32" s="550"/>
      <c r="O32" s="546"/>
      <c r="P32" s="546"/>
      <c r="Q32" s="546"/>
      <c r="R32" s="574"/>
      <c r="S32" s="565"/>
      <c r="T32" s="564"/>
      <c r="U32" s="550"/>
      <c r="V32" s="565"/>
      <c r="W32" s="561"/>
      <c r="X32" s="588"/>
      <c r="Y32" s="588"/>
      <c r="Z32" s="588"/>
      <c r="AA32" s="588"/>
      <c r="AB32" s="588"/>
      <c r="AC32" s="588"/>
      <c r="AD32" s="588"/>
      <c r="AE32" s="588"/>
      <c r="AF32" s="588"/>
      <c r="AG32" s="588"/>
      <c r="AH32" s="588"/>
      <c r="AI32" s="588"/>
    </row>
    <row r="33" spans="12:21" ht="3" customHeight="1">
      <c r="L33" s="486"/>
      <c r="M33" s="486"/>
      <c r="N33" s="486"/>
      <c r="O33" s="486"/>
      <c r="P33" s="486"/>
      <c r="Q33" s="486"/>
      <c r="R33" s="486"/>
      <c r="S33" s="486"/>
      <c r="T33" s="486"/>
      <c r="U33" s="486"/>
    </row>
    <row r="34" spans="12:23" ht="106.5" customHeight="1">
      <c r="L34" s="1">
        <v>1</v>
      </c>
      <c r="M34" s="1198" t="s">
        <v>661</v>
      </c>
      <c r="N34" s="1198"/>
      <c r="O34" s="1198"/>
      <c r="P34" s="1198"/>
      <c r="Q34" s="1198"/>
      <c r="R34" s="1198"/>
      <c r="S34" s="1198"/>
      <c r="T34" s="1198"/>
      <c r="U34" s="1198"/>
      <c r="V34" s="1198"/>
      <c r="W34" s="1198"/>
    </row>
  </sheetData>
  <sheetProtection password="FA9C" sheet="1" objects="1" scenarios="1" formatColumns="0" formatRows="0"/>
  <mergeCells count="39">
    <mergeCell ref="A18:A31"/>
    <mergeCell ref="O18:V18"/>
    <mergeCell ref="B19:B30"/>
    <mergeCell ref="O19:V19"/>
    <mergeCell ref="C20:C29"/>
    <mergeCell ref="U24:U25"/>
    <mergeCell ref="O20:V20"/>
    <mergeCell ref="D21:D28"/>
    <mergeCell ref="O21:V21"/>
    <mergeCell ref="E22:E27"/>
    <mergeCell ref="F23:F26"/>
    <mergeCell ref="J23:J26"/>
    <mergeCell ref="O23:V23"/>
    <mergeCell ref="R24:R25"/>
    <mergeCell ref="S24:S25"/>
    <mergeCell ref="O12:U12"/>
    <mergeCell ref="O15:O16"/>
    <mergeCell ref="P15:Q15"/>
    <mergeCell ref="S16:T16"/>
    <mergeCell ref="I21:I28"/>
    <mergeCell ref="L5:T5"/>
    <mergeCell ref="O7:T7"/>
    <mergeCell ref="O8:T8"/>
    <mergeCell ref="L11:M11"/>
    <mergeCell ref="O11:T11"/>
    <mergeCell ref="O9:T9"/>
    <mergeCell ref="O10:T10"/>
    <mergeCell ref="W24:W26"/>
    <mergeCell ref="R15:T15"/>
    <mergeCell ref="O14:T14"/>
    <mergeCell ref="M34:W34"/>
    <mergeCell ref="U14:U16"/>
    <mergeCell ref="V14:V16"/>
    <mergeCell ref="W13:W16"/>
    <mergeCell ref="L13:V13"/>
    <mergeCell ref="L14:L16"/>
    <mergeCell ref="M14:M16"/>
    <mergeCell ref="S17:T17"/>
    <mergeCell ref="T24:T25"/>
  </mergeCells>
  <dataValidations count="2">
    <dataValidation allowBlank="1" promptTitle="checkPeriodRange" sqref="Q25"/>
    <dataValidation type="list" allowBlank="1" showInputMessage="1" showErrorMessage="1" prompt="Выберите значение из списка" errorTitle="Ошибка" error="Выберите значение из списка" sqref="O23:V23">
      <formula1>kind_of_cons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2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592" hidden="1" customWidth="1"/>
    <col min="2" max="4" width="3.7109375" style="586" hidden="1" customWidth="1"/>
    <col min="5" max="5" width="3.7109375" style="531" customWidth="1"/>
    <col min="6" max="6" width="9.7109375" style="524" customWidth="1"/>
    <col min="7" max="7" width="37.7109375" style="524" customWidth="1"/>
    <col min="8" max="8" width="66.8515625" style="524" customWidth="1"/>
    <col min="9" max="9" width="115.7109375" style="524" customWidth="1"/>
    <col min="10" max="11" width="10.57421875" style="586" customWidth="1"/>
    <col min="12" max="12" width="11.140625" style="586" customWidth="1"/>
    <col min="13" max="20" width="10.57421875" style="586" customWidth="1"/>
    <col min="21" max="16384" width="10.57421875" style="524" customWidth="1"/>
  </cols>
  <sheetData>
    <row r="1" ht="3" customHeight="1">
      <c r="A1" s="592" t="s">
        <v>69</v>
      </c>
    </row>
    <row r="2" spans="6:9" ht="22.5">
      <c r="F2" s="1199" t="s">
        <v>491</v>
      </c>
      <c r="G2" s="1200"/>
      <c r="H2" s="1201"/>
      <c r="I2" s="641"/>
    </row>
    <row r="3" ht="3" customHeight="1"/>
    <row r="4" spans="1:20" s="571" customFormat="1" ht="11.25">
      <c r="A4" s="591"/>
      <c r="B4" s="591"/>
      <c r="C4" s="591"/>
      <c r="D4" s="591"/>
      <c r="F4" s="1153" t="s">
        <v>454</v>
      </c>
      <c r="G4" s="1153"/>
      <c r="H4" s="1153"/>
      <c r="I4" s="1202" t="s">
        <v>455</v>
      </c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</row>
    <row r="5" spans="1:20" s="571" customFormat="1" ht="11.25" customHeight="1">
      <c r="A5" s="591"/>
      <c r="B5" s="591"/>
      <c r="C5" s="591"/>
      <c r="D5" s="591"/>
      <c r="F5" s="607" t="s">
        <v>92</v>
      </c>
      <c r="G5" s="619" t="s">
        <v>457</v>
      </c>
      <c r="H5" s="606" t="s">
        <v>442</v>
      </c>
      <c r="I5" s="1202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</row>
    <row r="6" spans="1:20" s="571" customFormat="1" ht="12" customHeight="1">
      <c r="A6" s="591"/>
      <c r="B6" s="591"/>
      <c r="C6" s="591"/>
      <c r="D6" s="591"/>
      <c r="F6" s="608" t="s">
        <v>93</v>
      </c>
      <c r="G6" s="610">
        <v>2</v>
      </c>
      <c r="H6" s="611">
        <v>3</v>
      </c>
      <c r="I6" s="609">
        <v>4</v>
      </c>
      <c r="J6" s="591">
        <v>4</v>
      </c>
      <c r="K6" s="591"/>
      <c r="L6" s="591"/>
      <c r="M6" s="591"/>
      <c r="N6" s="591"/>
      <c r="O6" s="591"/>
      <c r="P6" s="591"/>
      <c r="Q6" s="591"/>
      <c r="R6" s="591"/>
      <c r="S6" s="591"/>
      <c r="T6" s="591"/>
    </row>
    <row r="7" spans="1:20" s="571" customFormat="1" ht="18.75">
      <c r="A7" s="591"/>
      <c r="B7" s="591"/>
      <c r="C7" s="591"/>
      <c r="D7" s="591"/>
      <c r="F7" s="617">
        <v>1</v>
      </c>
      <c r="G7" s="633" t="s">
        <v>492</v>
      </c>
      <c r="H7" s="605" t="str">
        <f>IF(dateCh="","",dateCh)</f>
        <v>10.12.2019</v>
      </c>
      <c r="I7" s="582" t="s">
        <v>493</v>
      </c>
      <c r="J7" s="616"/>
      <c r="K7" s="591"/>
      <c r="L7" s="591"/>
      <c r="M7" s="591"/>
      <c r="N7" s="591"/>
      <c r="O7" s="591"/>
      <c r="P7" s="591"/>
      <c r="Q7" s="591"/>
      <c r="R7" s="591"/>
      <c r="S7" s="591"/>
      <c r="T7" s="591"/>
    </row>
    <row r="8" spans="1:20" s="571" customFormat="1" ht="45">
      <c r="A8" s="1203">
        <v>1</v>
      </c>
      <c r="B8" s="591"/>
      <c r="C8" s="591"/>
      <c r="D8" s="591"/>
      <c r="F8" s="617" t="str">
        <f>"2."&amp;mergeValue(A8)</f>
        <v>2.1</v>
      </c>
      <c r="G8" s="633" t="s">
        <v>494</v>
      </c>
      <c r="H8" s="605"/>
      <c r="I8" s="582" t="s">
        <v>591</v>
      </c>
      <c r="J8" s="616"/>
      <c r="K8" s="591"/>
      <c r="L8" s="591"/>
      <c r="M8" s="591"/>
      <c r="N8" s="591"/>
      <c r="O8" s="591"/>
      <c r="P8" s="591"/>
      <c r="Q8" s="591"/>
      <c r="R8" s="591"/>
      <c r="S8" s="591"/>
      <c r="T8" s="591"/>
    </row>
    <row r="9" spans="1:20" s="571" customFormat="1" ht="22.5">
      <c r="A9" s="1203"/>
      <c r="B9" s="591"/>
      <c r="C9" s="591"/>
      <c r="D9" s="591"/>
      <c r="F9" s="617" t="str">
        <f>"3."&amp;mergeValue(A9)</f>
        <v>3.1</v>
      </c>
      <c r="G9" s="633" t="s">
        <v>495</v>
      </c>
      <c r="H9" s="605"/>
      <c r="I9" s="582" t="s">
        <v>589</v>
      </c>
      <c r="J9" s="616"/>
      <c r="K9" s="591"/>
      <c r="L9" s="591"/>
      <c r="M9" s="591"/>
      <c r="N9" s="591"/>
      <c r="O9" s="591"/>
      <c r="P9" s="591"/>
      <c r="Q9" s="591"/>
      <c r="R9" s="591"/>
      <c r="S9" s="591"/>
      <c r="T9" s="591"/>
    </row>
    <row r="10" spans="1:20" s="571" customFormat="1" ht="22.5">
      <c r="A10" s="1203"/>
      <c r="B10" s="591"/>
      <c r="C10" s="591"/>
      <c r="D10" s="591"/>
      <c r="F10" s="617" t="str">
        <f>"4."&amp;mergeValue(A10)</f>
        <v>4.1</v>
      </c>
      <c r="G10" s="633" t="s">
        <v>496</v>
      </c>
      <c r="H10" s="606" t="s">
        <v>458</v>
      </c>
      <c r="I10" s="582"/>
      <c r="J10" s="616"/>
      <c r="K10" s="591"/>
      <c r="L10" s="591"/>
      <c r="M10" s="591"/>
      <c r="N10" s="591"/>
      <c r="O10" s="591"/>
      <c r="P10" s="591"/>
      <c r="Q10" s="591"/>
      <c r="R10" s="591"/>
      <c r="S10" s="591"/>
      <c r="T10" s="591"/>
    </row>
    <row r="11" spans="1:20" s="571" customFormat="1" ht="18.75">
      <c r="A11" s="1203"/>
      <c r="B11" s="1203">
        <v>1</v>
      </c>
      <c r="C11" s="624"/>
      <c r="D11" s="624"/>
      <c r="F11" s="617" t="str">
        <f>"4."&amp;mergeValue(A11)&amp;"."&amp;mergeValue(B11)</f>
        <v>4.1.1</v>
      </c>
      <c r="G11" s="612" t="s">
        <v>593</v>
      </c>
      <c r="H11" s="605" t="str">
        <f>IF(region_name="","",region_name)</f>
        <v>Нижегородская область</v>
      </c>
      <c r="I11" s="582" t="s">
        <v>499</v>
      </c>
      <c r="J11" s="616"/>
      <c r="K11" s="591"/>
      <c r="L11" s="591"/>
      <c r="M11" s="591"/>
      <c r="N11" s="591"/>
      <c r="O11" s="591"/>
      <c r="P11" s="591"/>
      <c r="Q11" s="591"/>
      <c r="R11" s="591"/>
      <c r="S11" s="591"/>
      <c r="T11" s="591"/>
    </row>
    <row r="12" spans="1:20" s="571" customFormat="1" ht="22.5">
      <c r="A12" s="1203"/>
      <c r="B12" s="1203"/>
      <c r="C12" s="1203">
        <v>1</v>
      </c>
      <c r="D12" s="624"/>
      <c r="F12" s="617" t="str">
        <f>"4."&amp;mergeValue(A12)&amp;"."&amp;mergeValue(B12)&amp;"."&amp;mergeValue(C12)</f>
        <v>4.1.1.1</v>
      </c>
      <c r="G12" s="623" t="s">
        <v>497</v>
      </c>
      <c r="H12" s="605"/>
      <c r="I12" s="582" t="s">
        <v>500</v>
      </c>
      <c r="J12" s="616"/>
      <c r="K12" s="591"/>
      <c r="L12" s="591"/>
      <c r="M12" s="591"/>
      <c r="N12" s="591"/>
      <c r="O12" s="591"/>
      <c r="P12" s="591"/>
      <c r="Q12" s="591"/>
      <c r="R12" s="591"/>
      <c r="S12" s="591"/>
      <c r="T12" s="591"/>
    </row>
    <row r="13" spans="1:20" s="571" customFormat="1" ht="39" customHeight="1">
      <c r="A13" s="1203"/>
      <c r="B13" s="1203"/>
      <c r="C13" s="1203"/>
      <c r="D13" s="624">
        <v>1</v>
      </c>
      <c r="F13" s="617" t="str">
        <f>"4."&amp;mergeValue(A13)&amp;"."&amp;mergeValue(B13)&amp;"."&amp;mergeValue(C13)&amp;"."&amp;mergeValue(D13)</f>
        <v>4.1.1.1.1</v>
      </c>
      <c r="G13" s="634" t="s">
        <v>498</v>
      </c>
      <c r="H13" s="605"/>
      <c r="I13" s="1204" t="s">
        <v>592</v>
      </c>
      <c r="J13" s="616"/>
      <c r="K13" s="591"/>
      <c r="L13" s="591"/>
      <c r="M13" s="591"/>
      <c r="N13" s="591"/>
      <c r="O13" s="591"/>
      <c r="P13" s="591"/>
      <c r="Q13" s="591"/>
      <c r="R13" s="591"/>
      <c r="S13" s="591"/>
      <c r="T13" s="591"/>
    </row>
    <row r="14" spans="1:20" s="571" customFormat="1" ht="18.75">
      <c r="A14" s="1203"/>
      <c r="B14" s="1203"/>
      <c r="C14" s="1203"/>
      <c r="D14" s="624"/>
      <c r="F14" s="620"/>
      <c r="G14" s="551" t="s">
        <v>4</v>
      </c>
      <c r="H14" s="625"/>
      <c r="I14" s="1204"/>
      <c r="J14" s="616"/>
      <c r="K14" s="591"/>
      <c r="L14" s="591"/>
      <c r="M14" s="591"/>
      <c r="N14" s="591"/>
      <c r="O14" s="591"/>
      <c r="P14" s="591"/>
      <c r="Q14" s="591"/>
      <c r="R14" s="591"/>
      <c r="S14" s="591"/>
      <c r="T14" s="591"/>
    </row>
    <row r="15" spans="1:20" s="571" customFormat="1" ht="18.75">
      <c r="A15" s="1203"/>
      <c r="B15" s="1203"/>
      <c r="C15" s="624"/>
      <c r="D15" s="624"/>
      <c r="F15" s="635"/>
      <c r="G15" s="578" t="s">
        <v>403</v>
      </c>
      <c r="H15" s="636"/>
      <c r="I15" s="637"/>
      <c r="J15" s="616"/>
      <c r="K15" s="591"/>
      <c r="L15" s="591"/>
      <c r="M15" s="591"/>
      <c r="N15" s="591"/>
      <c r="O15" s="591"/>
      <c r="P15" s="591"/>
      <c r="Q15" s="591"/>
      <c r="R15" s="591"/>
      <c r="S15" s="591"/>
      <c r="T15" s="591"/>
    </row>
    <row r="16" spans="1:20" s="571" customFormat="1" ht="18.75">
      <c r="A16" s="1203"/>
      <c r="B16" s="591"/>
      <c r="C16" s="591"/>
      <c r="D16" s="591"/>
      <c r="F16" s="620"/>
      <c r="G16" s="559" t="s">
        <v>506</v>
      </c>
      <c r="H16" s="621"/>
      <c r="I16" s="622"/>
      <c r="J16" s="616"/>
      <c r="K16" s="591"/>
      <c r="L16" s="591"/>
      <c r="M16" s="591"/>
      <c r="N16" s="591"/>
      <c r="O16" s="591"/>
      <c r="P16" s="591"/>
      <c r="Q16" s="591"/>
      <c r="R16" s="591"/>
      <c r="S16" s="591"/>
      <c r="T16" s="591"/>
    </row>
    <row r="17" spans="1:20" s="571" customFormat="1" ht="18.75">
      <c r="A17" s="591"/>
      <c r="B17" s="591"/>
      <c r="C17" s="591"/>
      <c r="D17" s="591"/>
      <c r="F17" s="620"/>
      <c r="G17" s="566" t="s">
        <v>505</v>
      </c>
      <c r="H17" s="621"/>
      <c r="I17" s="622"/>
      <c r="J17" s="616"/>
      <c r="K17" s="591"/>
      <c r="L17" s="591"/>
      <c r="M17" s="591"/>
      <c r="N17" s="591"/>
      <c r="O17" s="591"/>
      <c r="P17" s="591"/>
      <c r="Q17" s="591"/>
      <c r="R17" s="591"/>
      <c r="S17" s="591"/>
      <c r="T17" s="591"/>
    </row>
    <row r="18" spans="1:20" s="614" customFormat="1" ht="3" customHeight="1">
      <c r="A18" s="615"/>
      <c r="B18" s="615"/>
      <c r="C18" s="615"/>
      <c r="D18" s="615"/>
      <c r="F18" s="626"/>
      <c r="G18" s="627"/>
      <c r="H18" s="628"/>
      <c r="I18" s="629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</row>
    <row r="19" spans="1:20" s="614" customFormat="1" ht="15" customHeight="1">
      <c r="A19" s="615"/>
      <c r="B19" s="615"/>
      <c r="C19" s="615"/>
      <c r="D19" s="615"/>
      <c r="F19" s="613"/>
      <c r="G19" s="1198" t="s">
        <v>594</v>
      </c>
      <c r="H19" s="1198"/>
      <c r="I19" s="595"/>
      <c r="J19" s="615"/>
      <c r="K19" s="615"/>
      <c r="L19" s="615"/>
      <c r="M19" s="615"/>
      <c r="N19" s="615"/>
      <c r="O19" s="615"/>
      <c r="P19" s="615"/>
      <c r="Q19" s="615"/>
      <c r="R19" s="615"/>
      <c r="S19" s="615"/>
      <c r="T19" s="61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B11:B15"/>
    <mergeCell ref="C12:C14"/>
    <mergeCell ref="I13:I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4:AH34"/>
  <sheetViews>
    <sheetView showGridLines="0" zoomScalePageLayoutView="0" workbookViewId="0" topLeftCell="I4">
      <selection activeCell="A1" sqref="A1"/>
    </sheetView>
  </sheetViews>
  <sheetFormatPr defaultColWidth="10.57421875" defaultRowHeight="11.25"/>
  <cols>
    <col min="1" max="6" width="10.57421875" style="477" hidden="1" customWidth="1"/>
    <col min="7" max="8" width="9.140625" style="484" hidden="1" customWidth="1"/>
    <col min="9" max="9" width="3.7109375" style="484" customWidth="1"/>
    <col min="10" max="11" width="3.7109375" style="483" customWidth="1"/>
    <col min="12" max="12" width="12.7109375" style="477" customWidth="1"/>
    <col min="13" max="13" width="44.7109375" style="477" customWidth="1"/>
    <col min="14" max="14" width="2.140625" style="477" hidden="1" customWidth="1"/>
    <col min="15" max="17" width="23.7109375" style="477" hidden="1" customWidth="1"/>
    <col min="18" max="18" width="11.7109375" style="477" customWidth="1"/>
    <col min="19" max="19" width="3.7109375" style="477" customWidth="1"/>
    <col min="20" max="20" width="11.7109375" style="477" customWidth="1"/>
    <col min="21" max="21" width="8.57421875" style="477" hidden="1" customWidth="1"/>
    <col min="22" max="22" width="4.7109375" style="477" customWidth="1"/>
    <col min="23" max="23" width="115.7109375" style="477" customWidth="1"/>
    <col min="24" max="26" width="10.57421875" style="501" customWidth="1"/>
    <col min="27" max="27" width="10.140625" style="501" customWidth="1"/>
    <col min="28" max="34" width="10.57421875" style="501" customWidth="1"/>
    <col min="35" max="16384" width="10.57421875" style="477" customWidth="1"/>
  </cols>
  <sheetData>
    <row r="1" ht="14.25" hidden="1"/>
    <row r="2" ht="14.25" hidden="1"/>
    <row r="3" ht="14.25" hidden="1"/>
    <row r="4" spans="10:21" ht="3" customHeight="1">
      <c r="J4" s="482"/>
      <c r="K4" s="482"/>
      <c r="L4" s="478"/>
      <c r="M4" s="478"/>
      <c r="N4" s="478"/>
      <c r="O4" s="485"/>
      <c r="P4" s="485"/>
      <c r="Q4" s="485"/>
      <c r="R4" s="485"/>
      <c r="S4" s="485"/>
      <c r="T4" s="485"/>
      <c r="U4" s="478"/>
    </row>
    <row r="5" spans="10:21" ht="22.5" customHeight="1">
      <c r="J5" s="482"/>
      <c r="K5" s="482"/>
      <c r="L5" s="1231" t="s">
        <v>658</v>
      </c>
      <c r="M5" s="1231"/>
      <c r="N5" s="1231"/>
      <c r="O5" s="1231"/>
      <c r="P5" s="1231"/>
      <c r="Q5" s="1231"/>
      <c r="R5" s="1231"/>
      <c r="S5" s="1231"/>
      <c r="T5" s="1231"/>
      <c r="U5" s="498"/>
    </row>
    <row r="6" spans="10:21" ht="3" customHeight="1">
      <c r="J6" s="482"/>
      <c r="K6" s="482"/>
      <c r="L6" s="478"/>
      <c r="M6" s="478"/>
      <c r="N6" s="478"/>
      <c r="O6" s="481"/>
      <c r="P6" s="481"/>
      <c r="Q6" s="481"/>
      <c r="R6" s="481"/>
      <c r="S6" s="481"/>
      <c r="T6" s="481"/>
      <c r="U6" s="478"/>
    </row>
    <row r="7" spans="7:34" s="524" customFormat="1" ht="22.5">
      <c r="G7" s="532"/>
      <c r="H7" s="532"/>
      <c r="I7" s="532"/>
      <c r="J7" s="530"/>
      <c r="K7" s="530"/>
      <c r="L7" s="525"/>
      <c r="M7" s="618" t="s">
        <v>502</v>
      </c>
      <c r="N7" s="667"/>
      <c r="O7" s="1250" t="str">
        <f>IF(NameOrPr_ch="",IF(NameOrPr="","",NameOrPr),NameOrPr_ch)</f>
        <v>Региональная служба по тарифам Нижегородской области</v>
      </c>
      <c r="P7" s="1251"/>
      <c r="Q7" s="1251"/>
      <c r="R7" s="1251"/>
      <c r="S7" s="1251"/>
      <c r="T7" s="1252"/>
      <c r="U7" s="670"/>
      <c r="X7" s="586"/>
      <c r="Y7" s="586"/>
      <c r="Z7" s="586"/>
      <c r="AA7" s="586"/>
      <c r="AB7" s="586"/>
      <c r="AC7" s="586"/>
      <c r="AD7" s="586"/>
      <c r="AE7" s="586"/>
      <c r="AF7" s="586"/>
      <c r="AG7" s="586"/>
      <c r="AH7" s="586"/>
    </row>
    <row r="8" spans="7:34" s="492" customFormat="1" ht="18.75">
      <c r="G8" s="491"/>
      <c r="H8" s="491"/>
      <c r="L8" s="500"/>
      <c r="M8" s="618" t="s">
        <v>597</v>
      </c>
      <c r="N8" s="667"/>
      <c r="O8" s="1250" t="str">
        <f>IF(datePr_ch="",IF(datePr="","",datePr),datePr_ch)</f>
        <v>21.11.2019</v>
      </c>
      <c r="P8" s="1251"/>
      <c r="Q8" s="1251"/>
      <c r="R8" s="1251"/>
      <c r="S8" s="1251"/>
      <c r="T8" s="1252"/>
      <c r="U8" s="668"/>
      <c r="X8" s="506"/>
      <c r="Y8" s="506"/>
      <c r="Z8" s="506"/>
      <c r="AA8" s="506"/>
      <c r="AB8" s="506"/>
      <c r="AC8" s="506"/>
      <c r="AD8" s="506"/>
      <c r="AE8" s="506"/>
      <c r="AF8" s="506"/>
      <c r="AG8" s="506"/>
      <c r="AH8" s="506"/>
    </row>
    <row r="9" spans="7:34" s="492" customFormat="1" ht="18.75">
      <c r="G9" s="491"/>
      <c r="H9" s="491"/>
      <c r="L9" s="553"/>
      <c r="M9" s="618" t="s">
        <v>596</v>
      </c>
      <c r="N9" s="667"/>
      <c r="O9" s="1250" t="str">
        <f>IF(numberPr_ch="",IF(numberPr="","",numberPr),numberPr_ch)</f>
        <v>53/45</v>
      </c>
      <c r="P9" s="1251"/>
      <c r="Q9" s="1251"/>
      <c r="R9" s="1251"/>
      <c r="S9" s="1251"/>
      <c r="T9" s="1252"/>
      <c r="U9" s="668"/>
      <c r="X9" s="506"/>
      <c r="Y9" s="506"/>
      <c r="Z9" s="506"/>
      <c r="AA9" s="506"/>
      <c r="AB9" s="506"/>
      <c r="AC9" s="506"/>
      <c r="AD9" s="506"/>
      <c r="AE9" s="506"/>
      <c r="AF9" s="506"/>
      <c r="AG9" s="506"/>
      <c r="AH9" s="506"/>
    </row>
    <row r="10" spans="7:34" s="492" customFormat="1" ht="18.75">
      <c r="G10" s="491"/>
      <c r="H10" s="491"/>
      <c r="L10" s="553"/>
      <c r="M10" s="618" t="s">
        <v>501</v>
      </c>
      <c r="N10" s="667"/>
      <c r="O10" s="1250" t="str">
        <f>IF(IstPub_ch="",IF(IstPub="","",IstPub),IstPub_ch)</f>
        <v>www.rstno.ru</v>
      </c>
      <c r="P10" s="1251"/>
      <c r="Q10" s="1251"/>
      <c r="R10" s="1251"/>
      <c r="S10" s="1251"/>
      <c r="T10" s="1252"/>
      <c r="U10" s="668"/>
      <c r="X10" s="506"/>
      <c r="Y10" s="506"/>
      <c r="Z10" s="506"/>
      <c r="AA10" s="506"/>
      <c r="AB10" s="506"/>
      <c r="AC10" s="506"/>
      <c r="AD10" s="506"/>
      <c r="AE10" s="506"/>
      <c r="AF10" s="506"/>
      <c r="AG10" s="506"/>
      <c r="AH10" s="506"/>
    </row>
    <row r="11" spans="7:34" s="492" customFormat="1" ht="11.25" hidden="1">
      <c r="G11" s="491"/>
      <c r="H11" s="491"/>
      <c r="L11" s="1232"/>
      <c r="M11" s="1232"/>
      <c r="N11" s="489"/>
      <c r="O11" s="1255"/>
      <c r="P11" s="1255"/>
      <c r="Q11" s="1255"/>
      <c r="R11" s="1255"/>
      <c r="S11" s="1255"/>
      <c r="T11" s="1255"/>
      <c r="U11" s="504" t="s">
        <v>373</v>
      </c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</row>
    <row r="12" spans="10:21" ht="14.25">
      <c r="J12" s="482"/>
      <c r="K12" s="482"/>
      <c r="L12" s="478"/>
      <c r="M12" s="478"/>
      <c r="N12" s="478"/>
      <c r="O12" s="1254"/>
      <c r="P12" s="1254"/>
      <c r="Q12" s="1254"/>
      <c r="R12" s="1254"/>
      <c r="S12" s="1254"/>
      <c r="T12" s="1254"/>
      <c r="U12" s="1254"/>
    </row>
    <row r="13" spans="10:23" ht="14.25">
      <c r="J13" s="482"/>
      <c r="K13" s="482"/>
      <c r="L13" s="1153" t="s">
        <v>454</v>
      </c>
      <c r="M13" s="1153"/>
      <c r="N13" s="1153"/>
      <c r="O13" s="1153"/>
      <c r="P13" s="1153"/>
      <c r="Q13" s="1153"/>
      <c r="R13" s="1153"/>
      <c r="S13" s="1153"/>
      <c r="T13" s="1153"/>
      <c r="U13" s="1153"/>
      <c r="V13" s="1153"/>
      <c r="W13" s="1153" t="s">
        <v>455</v>
      </c>
    </row>
    <row r="14" spans="10:23" ht="14.25" customHeight="1">
      <c r="J14" s="482"/>
      <c r="K14" s="482"/>
      <c r="L14" s="1215" t="s">
        <v>92</v>
      </c>
      <c r="M14" s="1215" t="s">
        <v>640</v>
      </c>
      <c r="N14" s="522"/>
      <c r="O14" s="1216" t="s">
        <v>642</v>
      </c>
      <c r="P14" s="1217"/>
      <c r="Q14" s="1217"/>
      <c r="R14" s="1217"/>
      <c r="S14" s="1217"/>
      <c r="T14" s="1218"/>
      <c r="U14" s="1226" t="s">
        <v>341</v>
      </c>
      <c r="V14" s="1212" t="s">
        <v>275</v>
      </c>
      <c r="W14" s="1153"/>
    </row>
    <row r="15" spans="7:34" s="524" customFormat="1" ht="14.25" customHeight="1">
      <c r="G15" s="532"/>
      <c r="H15" s="532"/>
      <c r="I15" s="532"/>
      <c r="J15" s="530"/>
      <c r="K15" s="530"/>
      <c r="L15" s="1215"/>
      <c r="M15" s="1215"/>
      <c r="N15" s="522"/>
      <c r="O15" s="1221" t="s">
        <v>606</v>
      </c>
      <c r="P15" s="1219" t="s">
        <v>271</v>
      </c>
      <c r="Q15" s="1220"/>
      <c r="R15" s="1224" t="s">
        <v>655</v>
      </c>
      <c r="S15" s="1224"/>
      <c r="T15" s="1225"/>
      <c r="U15" s="1227"/>
      <c r="V15" s="1213"/>
      <c r="W15" s="1153"/>
      <c r="X15" s="586"/>
      <c r="Y15" s="586"/>
      <c r="Z15" s="586"/>
      <c r="AA15" s="586"/>
      <c r="AB15" s="586"/>
      <c r="AC15" s="586"/>
      <c r="AD15" s="586"/>
      <c r="AE15" s="586"/>
      <c r="AF15" s="586"/>
      <c r="AG15" s="586"/>
      <c r="AH15" s="586"/>
    </row>
    <row r="16" spans="10:23" ht="33.75">
      <c r="J16" s="482"/>
      <c r="K16" s="482"/>
      <c r="L16" s="1215"/>
      <c r="M16" s="1215"/>
      <c r="N16" s="521"/>
      <c r="O16" s="1222"/>
      <c r="P16" s="536" t="s">
        <v>766</v>
      </c>
      <c r="Q16" s="536" t="s">
        <v>767</v>
      </c>
      <c r="R16" s="537" t="s">
        <v>274</v>
      </c>
      <c r="S16" s="1210" t="s">
        <v>273</v>
      </c>
      <c r="T16" s="1211"/>
      <c r="U16" s="1228"/>
      <c r="V16" s="1214"/>
      <c r="W16" s="1153"/>
    </row>
    <row r="17" spans="10:23" ht="14.25">
      <c r="J17" s="482"/>
      <c r="K17" s="490">
        <v>1</v>
      </c>
      <c r="L17" s="479" t="s">
        <v>93</v>
      </c>
      <c r="M17" s="479" t="s">
        <v>49</v>
      </c>
      <c r="N17" s="497" t="s">
        <v>49</v>
      </c>
      <c r="O17" s="488">
        <f ca="1">OFFSET(O17,0,-1)+1</f>
        <v>3</v>
      </c>
      <c r="P17" s="488">
        <f ca="1">OFFSET(P17,0,-1)+1</f>
        <v>4</v>
      </c>
      <c r="Q17" s="488">
        <f ca="1">OFFSET(Q17,0,-1)+1</f>
        <v>5</v>
      </c>
      <c r="R17" s="488">
        <f ca="1">OFFSET(R17,0,-1)+1</f>
        <v>6</v>
      </c>
      <c r="S17" s="1233">
        <f ca="1">OFFSET(S17,0,-1)+1</f>
        <v>7</v>
      </c>
      <c r="T17" s="1233"/>
      <c r="U17" s="488">
        <f ca="1">OFFSET(U17,0,-2)+1</f>
        <v>8</v>
      </c>
      <c r="V17" s="496">
        <f ca="1">OFFSET(V17,0,-1)</f>
        <v>8</v>
      </c>
      <c r="W17" s="488">
        <f ca="1">OFFSET(W17,0,-1)+1</f>
        <v>9</v>
      </c>
    </row>
    <row r="18" spans="1:23" ht="22.5">
      <c r="A18" s="1234">
        <v>1</v>
      </c>
      <c r="B18" s="941"/>
      <c r="C18" s="941"/>
      <c r="D18" s="941"/>
      <c r="E18" s="942"/>
      <c r="F18" s="943"/>
      <c r="G18" s="943"/>
      <c r="H18" s="943"/>
      <c r="I18" s="944"/>
      <c r="J18" s="939"/>
      <c r="K18" s="946"/>
      <c r="L18" s="594">
        <f>mergeValue(A18)</f>
        <v>1</v>
      </c>
      <c r="M18" s="642" t="s">
        <v>20</v>
      </c>
      <c r="N18" s="581"/>
      <c r="O18" s="1247"/>
      <c r="P18" s="1247"/>
      <c r="Q18" s="1247"/>
      <c r="R18" s="1247"/>
      <c r="S18" s="1247"/>
      <c r="T18" s="1247"/>
      <c r="U18" s="1247"/>
      <c r="V18" s="1247"/>
      <c r="W18" s="631" t="s">
        <v>659</v>
      </c>
    </row>
    <row r="19" spans="1:23" ht="22.5">
      <c r="A19" s="1234"/>
      <c r="B19" s="1234">
        <v>1</v>
      </c>
      <c r="C19" s="941"/>
      <c r="D19" s="941"/>
      <c r="E19" s="943"/>
      <c r="F19" s="943"/>
      <c r="G19" s="943"/>
      <c r="H19" s="943"/>
      <c r="I19" s="938"/>
      <c r="J19" s="937"/>
      <c r="K19" s="940"/>
      <c r="L19" s="594" t="str">
        <f>mergeValue(A19)&amp;"."&amp;mergeValue(B19)</f>
        <v>1.1</v>
      </c>
      <c r="M19" s="547" t="s">
        <v>16</v>
      </c>
      <c r="N19" s="581"/>
      <c r="O19" s="1247"/>
      <c r="P19" s="1247"/>
      <c r="Q19" s="1247"/>
      <c r="R19" s="1247"/>
      <c r="S19" s="1247"/>
      <c r="T19" s="1247"/>
      <c r="U19" s="1247"/>
      <c r="V19" s="1247"/>
      <c r="W19" s="631" t="s">
        <v>477</v>
      </c>
    </row>
    <row r="20" spans="1:23" ht="22.5">
      <c r="A20" s="1234"/>
      <c r="B20" s="1234"/>
      <c r="C20" s="1234">
        <v>1</v>
      </c>
      <c r="D20" s="941"/>
      <c r="E20" s="943"/>
      <c r="F20" s="943"/>
      <c r="G20" s="943"/>
      <c r="H20" s="943"/>
      <c r="I20" s="945"/>
      <c r="J20" s="937"/>
      <c r="K20" s="940"/>
      <c r="L20" s="594" t="str">
        <f>mergeValue(A20)&amp;"."&amp;mergeValue(B20)&amp;"."&amp;mergeValue(C20)</f>
        <v>1.1.1</v>
      </c>
      <c r="M20" s="548" t="s">
        <v>7</v>
      </c>
      <c r="N20" s="581"/>
      <c r="O20" s="1247"/>
      <c r="P20" s="1247"/>
      <c r="Q20" s="1247"/>
      <c r="R20" s="1247"/>
      <c r="S20" s="1247"/>
      <c r="T20" s="1247"/>
      <c r="U20" s="1247"/>
      <c r="V20" s="1247"/>
      <c r="W20" s="631" t="s">
        <v>634</v>
      </c>
    </row>
    <row r="21" spans="1:23" ht="22.5">
      <c r="A21" s="1234"/>
      <c r="B21" s="1234"/>
      <c r="C21" s="1234"/>
      <c r="D21" s="1234">
        <v>1</v>
      </c>
      <c r="E21" s="943"/>
      <c r="F21" s="943"/>
      <c r="G21" s="943"/>
      <c r="H21" s="943"/>
      <c r="I21" s="945"/>
      <c r="J21" s="937"/>
      <c r="K21" s="940"/>
      <c r="L21" s="594" t="str">
        <f>mergeValue(A21)&amp;"."&amp;mergeValue(B21)&amp;"."&amp;mergeValue(C21)&amp;"."&amp;mergeValue(D21)</f>
        <v>1.1.1.1</v>
      </c>
      <c r="M21" s="549" t="s">
        <v>22</v>
      </c>
      <c r="N21" s="581"/>
      <c r="O21" s="1247"/>
      <c r="P21" s="1247"/>
      <c r="Q21" s="1247"/>
      <c r="R21" s="1247"/>
      <c r="S21" s="1247"/>
      <c r="T21" s="1247"/>
      <c r="U21" s="1247"/>
      <c r="V21" s="1247"/>
      <c r="W21" s="631" t="s">
        <v>635</v>
      </c>
    </row>
    <row r="22" spans="1:23" ht="11.25" customHeight="1" hidden="1">
      <c r="A22" s="1234"/>
      <c r="B22" s="1234"/>
      <c r="C22" s="1234"/>
      <c r="D22" s="1234"/>
      <c r="E22" s="1234">
        <v>1</v>
      </c>
      <c r="F22" s="943"/>
      <c r="G22" s="943"/>
      <c r="H22" s="941">
        <v>1</v>
      </c>
      <c r="I22" s="1234">
        <v>1</v>
      </c>
      <c r="J22" s="943"/>
      <c r="K22" s="948"/>
      <c r="L22" s="594"/>
      <c r="M22" s="555"/>
      <c r="N22" s="582"/>
      <c r="O22" s="632"/>
      <c r="P22" s="632"/>
      <c r="Q22" s="632"/>
      <c r="R22" s="632"/>
      <c r="S22" s="632"/>
      <c r="T22" s="632"/>
      <c r="U22" s="632"/>
      <c r="V22" s="509"/>
      <c r="W22" s="560"/>
    </row>
    <row r="23" spans="1:27" ht="90">
      <c r="A23" s="1234"/>
      <c r="B23" s="1234"/>
      <c r="C23" s="1234"/>
      <c r="D23" s="1234"/>
      <c r="E23" s="1234"/>
      <c r="F23" s="1234">
        <v>1</v>
      </c>
      <c r="G23" s="941"/>
      <c r="H23" s="941"/>
      <c r="I23" s="1234"/>
      <c r="J23" s="1234">
        <v>1</v>
      </c>
      <c r="K23" s="949"/>
      <c r="L23" s="594" t="str">
        <f>mergeValue(A23)&amp;"."&amp;mergeValue(B23)&amp;"."&amp;mergeValue(C23)&amp;"."&amp;mergeValue(D23)&amp;"."&amp;mergeValue(F23)</f>
        <v>1.1.1.1.1</v>
      </c>
      <c r="M23" s="556" t="s">
        <v>10</v>
      </c>
      <c r="N23" s="582"/>
      <c r="O23" s="1236"/>
      <c r="P23" s="1236"/>
      <c r="Q23" s="1236"/>
      <c r="R23" s="1236"/>
      <c r="S23" s="1236"/>
      <c r="T23" s="1236"/>
      <c r="U23" s="1236"/>
      <c r="V23" s="1236"/>
      <c r="W23" s="631" t="s">
        <v>636</v>
      </c>
      <c r="Y23" s="505">
        <f>strCheckUnique(Z23:Z26)</f>
      </c>
      <c r="AA23" s="505"/>
    </row>
    <row r="24" spans="1:29" ht="189" customHeight="1">
      <c r="A24" s="1234"/>
      <c r="B24" s="1234"/>
      <c r="C24" s="1234"/>
      <c r="D24" s="1234"/>
      <c r="E24" s="1234"/>
      <c r="F24" s="1234"/>
      <c r="G24" s="941">
        <v>1</v>
      </c>
      <c r="H24" s="941"/>
      <c r="I24" s="1234"/>
      <c r="J24" s="1234"/>
      <c r="K24" s="949">
        <v>1</v>
      </c>
      <c r="L24" s="594" t="str">
        <f>mergeValue(A24)&amp;"."&amp;mergeValue(B24)&amp;"."&amp;mergeValue(C24)&amp;"."&amp;mergeValue(D24)&amp;"."&amp;mergeValue(F24)&amp;"."&amp;mergeValue(G24)</f>
        <v>1.1.1.1.1.1</v>
      </c>
      <c r="M24" s="1070"/>
      <c r="N24" s="587"/>
      <c r="O24" s="563"/>
      <c r="P24" s="563"/>
      <c r="Q24" s="1095"/>
      <c r="R24" s="1241"/>
      <c r="S24" s="1230" t="s">
        <v>84</v>
      </c>
      <c r="T24" s="1241"/>
      <c r="U24" s="1230" t="s">
        <v>85</v>
      </c>
      <c r="V24" s="579"/>
      <c r="W24" s="1205" t="s">
        <v>660</v>
      </c>
      <c r="X24" s="501">
        <f>strCheckDate(O25:V25)</f>
      </c>
      <c r="Y24" s="505"/>
      <c r="Z24" s="505">
        <f>IF(M24="","",M24)</f>
      </c>
      <c r="AA24" s="505"/>
      <c r="AB24" s="505"/>
      <c r="AC24" s="505"/>
    </row>
    <row r="25" spans="1:23" ht="11.25" hidden="1">
      <c r="A25" s="1234"/>
      <c r="B25" s="1234"/>
      <c r="C25" s="1234"/>
      <c r="D25" s="1234"/>
      <c r="E25" s="1234"/>
      <c r="F25" s="1234"/>
      <c r="G25" s="941"/>
      <c r="H25" s="941"/>
      <c r="I25" s="1234"/>
      <c r="J25" s="1234"/>
      <c r="K25" s="949"/>
      <c r="L25" s="601"/>
      <c r="M25" s="647"/>
      <c r="N25" s="587"/>
      <c r="O25" s="563"/>
      <c r="P25" s="563"/>
      <c r="Q25" s="585" t="str">
        <f>R24&amp;"-"&amp;T24</f>
        <v>-</v>
      </c>
      <c r="R25" s="1229"/>
      <c r="S25" s="1230"/>
      <c r="T25" s="1229"/>
      <c r="U25" s="1230"/>
      <c r="V25" s="579"/>
      <c r="W25" s="1206"/>
    </row>
    <row r="26" spans="1:34" s="476" customFormat="1" ht="15" customHeight="1">
      <c r="A26" s="1234"/>
      <c r="B26" s="1234"/>
      <c r="C26" s="1234"/>
      <c r="D26" s="1234"/>
      <c r="E26" s="1234"/>
      <c r="F26" s="1234"/>
      <c r="G26" s="943"/>
      <c r="H26" s="941"/>
      <c r="I26" s="1234"/>
      <c r="J26" s="1234"/>
      <c r="K26" s="948"/>
      <c r="L26" s="539"/>
      <c r="M26" s="557" t="s">
        <v>25</v>
      </c>
      <c r="N26" s="552"/>
      <c r="O26" s="546"/>
      <c r="P26" s="546"/>
      <c r="Q26" s="546"/>
      <c r="R26" s="574"/>
      <c r="S26" s="565"/>
      <c r="T26" s="564"/>
      <c r="U26" s="552"/>
      <c r="V26" s="561"/>
      <c r="W26" s="1207"/>
      <c r="X26" s="502"/>
      <c r="Y26" s="502"/>
      <c r="Z26" s="502"/>
      <c r="AA26" s="502"/>
      <c r="AB26" s="502"/>
      <c r="AC26" s="502"/>
      <c r="AD26" s="502"/>
      <c r="AE26" s="502"/>
      <c r="AF26" s="502"/>
      <c r="AG26" s="502"/>
      <c r="AH26" s="502"/>
    </row>
    <row r="27" spans="1:34" s="476" customFormat="1" ht="15" customHeight="1">
      <c r="A27" s="1234"/>
      <c r="B27" s="1234"/>
      <c r="C27" s="1234"/>
      <c r="D27" s="1234"/>
      <c r="E27" s="1234"/>
      <c r="F27" s="943"/>
      <c r="G27" s="943"/>
      <c r="H27" s="941"/>
      <c r="I27" s="1234"/>
      <c r="J27" s="943"/>
      <c r="K27" s="948"/>
      <c r="L27" s="539"/>
      <c r="M27" s="552" t="s">
        <v>11</v>
      </c>
      <c r="N27" s="551"/>
      <c r="O27" s="546"/>
      <c r="P27" s="546"/>
      <c r="Q27" s="546"/>
      <c r="R27" s="574"/>
      <c r="S27" s="565"/>
      <c r="T27" s="564"/>
      <c r="U27" s="551"/>
      <c r="V27" s="565"/>
      <c r="W27" s="561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</row>
    <row r="28" spans="1:34" s="476" customFormat="1" ht="0" customHeight="1" hidden="1">
      <c r="A28" s="1234"/>
      <c r="B28" s="1234"/>
      <c r="C28" s="1234"/>
      <c r="D28" s="1234"/>
      <c r="E28" s="947"/>
      <c r="F28" s="943"/>
      <c r="G28" s="943"/>
      <c r="H28" s="943"/>
      <c r="I28" s="939"/>
      <c r="J28" s="936"/>
      <c r="K28" s="946"/>
      <c r="L28" s="539"/>
      <c r="M28" s="552"/>
      <c r="N28" s="550"/>
      <c r="O28" s="546"/>
      <c r="P28" s="546"/>
      <c r="Q28" s="546"/>
      <c r="R28" s="574"/>
      <c r="S28" s="565"/>
      <c r="T28" s="564"/>
      <c r="U28" s="550"/>
      <c r="V28" s="565"/>
      <c r="W28" s="561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</row>
    <row r="29" spans="1:34" s="476" customFormat="1" ht="15" customHeight="1">
      <c r="A29" s="1234"/>
      <c r="B29" s="1234"/>
      <c r="C29" s="1234"/>
      <c r="D29" s="947"/>
      <c r="E29" s="947"/>
      <c r="F29" s="943"/>
      <c r="G29" s="943"/>
      <c r="H29" s="943"/>
      <c r="I29" s="939"/>
      <c r="J29" s="936"/>
      <c r="K29" s="946"/>
      <c r="L29" s="539"/>
      <c r="M29" s="551" t="s">
        <v>17</v>
      </c>
      <c r="N29" s="550"/>
      <c r="O29" s="546"/>
      <c r="P29" s="546"/>
      <c r="Q29" s="546"/>
      <c r="R29" s="574"/>
      <c r="S29" s="565"/>
      <c r="T29" s="564"/>
      <c r="U29" s="550"/>
      <c r="V29" s="565"/>
      <c r="W29" s="561"/>
      <c r="X29" s="502"/>
      <c r="Y29" s="502"/>
      <c r="Z29" s="502"/>
      <c r="AA29" s="502"/>
      <c r="AB29" s="502"/>
      <c r="AC29" s="502"/>
      <c r="AD29" s="502"/>
      <c r="AE29" s="502"/>
      <c r="AF29" s="502"/>
      <c r="AG29" s="502"/>
      <c r="AH29" s="502"/>
    </row>
    <row r="30" spans="1:34" s="476" customFormat="1" ht="15" customHeight="1">
      <c r="A30" s="1234"/>
      <c r="B30" s="1234"/>
      <c r="C30" s="947"/>
      <c r="D30" s="947"/>
      <c r="E30" s="947"/>
      <c r="F30" s="947"/>
      <c r="G30" s="952"/>
      <c r="H30" s="939"/>
      <c r="I30" s="950"/>
      <c r="J30" s="936"/>
      <c r="K30" s="951"/>
      <c r="L30" s="539"/>
      <c r="M30" s="550" t="s">
        <v>18</v>
      </c>
      <c r="N30" s="550"/>
      <c r="O30" s="546"/>
      <c r="P30" s="546"/>
      <c r="Q30" s="546"/>
      <c r="R30" s="574"/>
      <c r="S30" s="565"/>
      <c r="T30" s="564"/>
      <c r="U30" s="550"/>
      <c r="V30" s="565"/>
      <c r="W30" s="561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</row>
    <row r="31" spans="1:34" s="476" customFormat="1" ht="15" customHeight="1">
      <c r="A31" s="1234"/>
      <c r="B31" s="947"/>
      <c r="C31" s="947"/>
      <c r="D31" s="947"/>
      <c r="E31" s="947"/>
      <c r="F31" s="947"/>
      <c r="G31" s="952"/>
      <c r="H31" s="939"/>
      <c r="I31" s="939"/>
      <c r="J31" s="936"/>
      <c r="K31" s="946"/>
      <c r="L31" s="539"/>
      <c r="M31" s="559" t="s">
        <v>19</v>
      </c>
      <c r="N31" s="550"/>
      <c r="O31" s="546"/>
      <c r="P31" s="546"/>
      <c r="Q31" s="546"/>
      <c r="R31" s="574"/>
      <c r="S31" s="565"/>
      <c r="T31" s="564"/>
      <c r="U31" s="550"/>
      <c r="V31" s="565"/>
      <c r="W31" s="561"/>
      <c r="X31" s="502"/>
      <c r="Y31" s="502"/>
      <c r="Z31" s="502"/>
      <c r="AA31" s="502"/>
      <c r="AB31" s="502"/>
      <c r="AC31" s="502"/>
      <c r="AD31" s="502"/>
      <c r="AE31" s="502"/>
      <c r="AF31" s="502"/>
      <c r="AG31" s="502"/>
      <c r="AH31" s="502"/>
    </row>
    <row r="32" spans="1:34" s="476" customFormat="1" ht="15" customHeight="1">
      <c r="A32" s="935"/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493"/>
      <c r="M32" s="566" t="s">
        <v>309</v>
      </c>
      <c r="N32" s="550"/>
      <c r="O32" s="546"/>
      <c r="P32" s="546"/>
      <c r="Q32" s="546"/>
      <c r="R32" s="574"/>
      <c r="S32" s="565"/>
      <c r="T32" s="564"/>
      <c r="U32" s="550"/>
      <c r="V32" s="565"/>
      <c r="W32" s="561"/>
      <c r="X32" s="502"/>
      <c r="Y32" s="502"/>
      <c r="Z32" s="502"/>
      <c r="AA32" s="502"/>
      <c r="AB32" s="502"/>
      <c r="AC32" s="502"/>
      <c r="AD32" s="502"/>
      <c r="AE32" s="502"/>
      <c r="AF32" s="502"/>
      <c r="AG32" s="502"/>
      <c r="AH32" s="502"/>
    </row>
    <row r="33" spans="12:21" ht="3" customHeight="1">
      <c r="L33" s="486"/>
      <c r="M33" s="486"/>
      <c r="N33" s="486"/>
      <c r="O33" s="486"/>
      <c r="P33" s="486"/>
      <c r="Q33" s="486"/>
      <c r="R33" s="486"/>
      <c r="S33" s="486"/>
      <c r="T33" s="486"/>
      <c r="U33" s="486"/>
    </row>
    <row r="34" spans="12:23" ht="123.75" customHeight="1">
      <c r="L34" s="1">
        <v>1</v>
      </c>
      <c r="M34" s="1198" t="s">
        <v>661</v>
      </c>
      <c r="N34" s="1198"/>
      <c r="O34" s="1198"/>
      <c r="P34" s="1198"/>
      <c r="Q34" s="1198"/>
      <c r="R34" s="1198"/>
      <c r="S34" s="1198"/>
      <c r="T34" s="1198"/>
      <c r="U34" s="1198"/>
      <c r="V34" s="1198"/>
      <c r="W34" s="1198"/>
    </row>
  </sheetData>
  <sheetProtection password="FA9C" sheet="1" objects="1" scenarios="1" formatColumns="0" formatRows="0"/>
  <mergeCells count="39">
    <mergeCell ref="F23:F26"/>
    <mergeCell ref="J23:J26"/>
    <mergeCell ref="O23:V23"/>
    <mergeCell ref="R24:R25"/>
    <mergeCell ref="S24:S25"/>
    <mergeCell ref="L11:M11"/>
    <mergeCell ref="O11:T11"/>
    <mergeCell ref="O12:U12"/>
    <mergeCell ref="A18:A31"/>
    <mergeCell ref="O18:V18"/>
    <mergeCell ref="B19:B30"/>
    <mergeCell ref="O19:V19"/>
    <mergeCell ref="C20:C29"/>
    <mergeCell ref="S16:T16"/>
    <mergeCell ref="T24:T25"/>
    <mergeCell ref="U24:U25"/>
    <mergeCell ref="O20:V20"/>
    <mergeCell ref="D21:D28"/>
    <mergeCell ref="O21:V21"/>
    <mergeCell ref="E22:E27"/>
    <mergeCell ref="I22:I27"/>
    <mergeCell ref="L5:T5"/>
    <mergeCell ref="O9:T9"/>
    <mergeCell ref="O10:T10"/>
    <mergeCell ref="O7:T7"/>
    <mergeCell ref="O8:T8"/>
    <mergeCell ref="M34:W34"/>
    <mergeCell ref="W24:W26"/>
    <mergeCell ref="L13:V13"/>
    <mergeCell ref="L14:L16"/>
    <mergeCell ref="M14:M16"/>
    <mergeCell ref="O14:T14"/>
    <mergeCell ref="U14:U16"/>
    <mergeCell ref="V14:V16"/>
    <mergeCell ref="O15:O16"/>
    <mergeCell ref="P15:Q15"/>
    <mergeCell ref="R15:T15"/>
    <mergeCell ref="S17:T17"/>
    <mergeCell ref="W13:W16"/>
  </mergeCells>
  <dataValidations count="3">
    <dataValidation allowBlank="1" showInputMessage="1" showErrorMessage="1" prompt="Для выбора выполните двойной щелчок левой клавиши мыши по соответствующей ячейке." sqref="U24"/>
    <dataValidation allowBlank="1" promptTitle="checkPeriodRange" sqref="Q25"/>
    <dataValidation type="list" allowBlank="1" showInputMessage="1" showErrorMessage="1" prompt="Выберите значение из списка" errorTitle="Ошибка" error="Выберите значение из списка" sqref="O23:V23">
      <formula1>kind_of_cons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2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592" hidden="1" customWidth="1"/>
    <col min="2" max="4" width="3.7109375" style="586" hidden="1" customWidth="1"/>
    <col min="5" max="5" width="3.7109375" style="531" customWidth="1"/>
    <col min="6" max="6" width="9.7109375" style="524" customWidth="1"/>
    <col min="7" max="7" width="37.7109375" style="524" customWidth="1"/>
    <col min="8" max="8" width="66.8515625" style="524" customWidth="1"/>
    <col min="9" max="9" width="115.7109375" style="524" customWidth="1"/>
    <col min="10" max="11" width="10.57421875" style="586" customWidth="1"/>
    <col min="12" max="12" width="11.140625" style="586" customWidth="1"/>
    <col min="13" max="20" width="10.57421875" style="586" customWidth="1"/>
    <col min="21" max="16384" width="10.57421875" style="524" customWidth="1"/>
  </cols>
  <sheetData>
    <row r="1" ht="3" customHeight="1">
      <c r="A1" s="592" t="s">
        <v>183</v>
      </c>
    </row>
    <row r="2" spans="6:9" ht="22.5">
      <c r="F2" s="1199" t="s">
        <v>491</v>
      </c>
      <c r="G2" s="1200"/>
      <c r="H2" s="1201"/>
      <c r="I2" s="641"/>
    </row>
    <row r="3" ht="3" customHeight="1"/>
    <row r="4" spans="1:20" s="571" customFormat="1" ht="11.25">
      <c r="A4" s="591"/>
      <c r="B4" s="591"/>
      <c r="C4" s="591"/>
      <c r="D4" s="591"/>
      <c r="F4" s="1153" t="s">
        <v>454</v>
      </c>
      <c r="G4" s="1153"/>
      <c r="H4" s="1153"/>
      <c r="I4" s="1202" t="s">
        <v>455</v>
      </c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</row>
    <row r="5" spans="1:20" s="571" customFormat="1" ht="11.25" customHeight="1">
      <c r="A5" s="591"/>
      <c r="B5" s="591"/>
      <c r="C5" s="591"/>
      <c r="D5" s="591"/>
      <c r="F5" s="607" t="s">
        <v>92</v>
      </c>
      <c r="G5" s="619" t="s">
        <v>457</v>
      </c>
      <c r="H5" s="606" t="s">
        <v>442</v>
      </c>
      <c r="I5" s="1202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</row>
    <row r="6" spans="1:20" s="571" customFormat="1" ht="12" customHeight="1">
      <c r="A6" s="591"/>
      <c r="B6" s="591"/>
      <c r="C6" s="591"/>
      <c r="D6" s="591"/>
      <c r="F6" s="608" t="s">
        <v>93</v>
      </c>
      <c r="G6" s="610">
        <v>2</v>
      </c>
      <c r="H6" s="611">
        <v>3</v>
      </c>
      <c r="I6" s="609">
        <v>4</v>
      </c>
      <c r="J6" s="591">
        <v>4</v>
      </c>
      <c r="K6" s="591"/>
      <c r="L6" s="591"/>
      <c r="M6" s="591"/>
      <c r="N6" s="591"/>
      <c r="O6" s="591"/>
      <c r="P6" s="591"/>
      <c r="Q6" s="591"/>
      <c r="R6" s="591"/>
      <c r="S6" s="591"/>
      <c r="T6" s="591"/>
    </row>
    <row r="7" spans="1:20" s="571" customFormat="1" ht="18.75">
      <c r="A7" s="591"/>
      <c r="B7" s="591"/>
      <c r="C7" s="591"/>
      <c r="D7" s="591"/>
      <c r="F7" s="617">
        <v>1</v>
      </c>
      <c r="G7" s="633" t="s">
        <v>492</v>
      </c>
      <c r="H7" s="605" t="str">
        <f>IF(dateCh="","",dateCh)</f>
        <v>10.12.2019</v>
      </c>
      <c r="I7" s="582" t="s">
        <v>493</v>
      </c>
      <c r="J7" s="616"/>
      <c r="K7" s="591"/>
      <c r="L7" s="591"/>
      <c r="M7" s="591"/>
      <c r="N7" s="591"/>
      <c r="O7" s="591"/>
      <c r="P7" s="591"/>
      <c r="Q7" s="591"/>
      <c r="R7" s="591"/>
      <c r="S7" s="591"/>
      <c r="T7" s="591"/>
    </row>
    <row r="8" spans="1:20" s="571" customFormat="1" ht="45">
      <c r="A8" s="1203">
        <v>1</v>
      </c>
      <c r="B8" s="591"/>
      <c r="C8" s="591"/>
      <c r="D8" s="591"/>
      <c r="F8" s="617" t="str">
        <f>"2."&amp;mergeValue(A8)</f>
        <v>2.1</v>
      </c>
      <c r="G8" s="633" t="s">
        <v>494</v>
      </c>
      <c r="H8" s="605"/>
      <c r="I8" s="582" t="s">
        <v>591</v>
      </c>
      <c r="J8" s="616"/>
      <c r="K8" s="591"/>
      <c r="L8" s="591"/>
      <c r="M8" s="591"/>
      <c r="N8" s="591"/>
      <c r="O8" s="591"/>
      <c r="P8" s="591"/>
      <c r="Q8" s="591"/>
      <c r="R8" s="591"/>
      <c r="S8" s="591"/>
      <c r="T8" s="591"/>
    </row>
    <row r="9" spans="1:20" s="571" customFormat="1" ht="22.5">
      <c r="A9" s="1203"/>
      <c r="B9" s="591"/>
      <c r="C9" s="591"/>
      <c r="D9" s="591"/>
      <c r="F9" s="617" t="str">
        <f>"3."&amp;mergeValue(A9)</f>
        <v>3.1</v>
      </c>
      <c r="G9" s="633" t="s">
        <v>495</v>
      </c>
      <c r="H9" s="605"/>
      <c r="I9" s="582" t="s">
        <v>589</v>
      </c>
      <c r="J9" s="616"/>
      <c r="K9" s="591"/>
      <c r="L9" s="591"/>
      <c r="M9" s="591"/>
      <c r="N9" s="591"/>
      <c r="O9" s="591"/>
      <c r="P9" s="591"/>
      <c r="Q9" s="591"/>
      <c r="R9" s="591"/>
      <c r="S9" s="591"/>
      <c r="T9" s="591"/>
    </row>
    <row r="10" spans="1:20" s="571" customFormat="1" ht="22.5">
      <c r="A10" s="1203"/>
      <c r="B10" s="591"/>
      <c r="C10" s="591"/>
      <c r="D10" s="591"/>
      <c r="F10" s="617" t="str">
        <f>"4."&amp;mergeValue(A10)</f>
        <v>4.1</v>
      </c>
      <c r="G10" s="633" t="s">
        <v>496</v>
      </c>
      <c r="H10" s="606" t="s">
        <v>458</v>
      </c>
      <c r="I10" s="582"/>
      <c r="J10" s="616"/>
      <c r="K10" s="591"/>
      <c r="L10" s="591"/>
      <c r="M10" s="591"/>
      <c r="N10" s="591"/>
      <c r="O10" s="591"/>
      <c r="P10" s="591"/>
      <c r="Q10" s="591"/>
      <c r="R10" s="591"/>
      <c r="S10" s="591"/>
      <c r="T10" s="591"/>
    </row>
    <row r="11" spans="1:20" s="571" customFormat="1" ht="18.75">
      <c r="A11" s="1203"/>
      <c r="B11" s="1203">
        <v>1</v>
      </c>
      <c r="C11" s="624"/>
      <c r="D11" s="624"/>
      <c r="F11" s="617" t="str">
        <f>"4."&amp;mergeValue(A11)&amp;"."&amp;mergeValue(B11)</f>
        <v>4.1.1</v>
      </c>
      <c r="G11" s="612" t="s">
        <v>593</v>
      </c>
      <c r="H11" s="605" t="str">
        <f>IF(region_name="","",region_name)</f>
        <v>Нижегородская область</v>
      </c>
      <c r="I11" s="582" t="s">
        <v>499</v>
      </c>
      <c r="J11" s="616"/>
      <c r="K11" s="591"/>
      <c r="L11" s="591"/>
      <c r="M11" s="591"/>
      <c r="N11" s="591"/>
      <c r="O11" s="591"/>
      <c r="P11" s="591"/>
      <c r="Q11" s="591"/>
      <c r="R11" s="591"/>
      <c r="S11" s="591"/>
      <c r="T11" s="591"/>
    </row>
    <row r="12" spans="1:20" s="571" customFormat="1" ht="22.5">
      <c r="A12" s="1203"/>
      <c r="B12" s="1203"/>
      <c r="C12" s="1203">
        <v>1</v>
      </c>
      <c r="D12" s="624"/>
      <c r="F12" s="617" t="str">
        <f>"4."&amp;mergeValue(A12)&amp;"."&amp;mergeValue(B12)&amp;"."&amp;mergeValue(C12)</f>
        <v>4.1.1.1</v>
      </c>
      <c r="G12" s="623" t="s">
        <v>497</v>
      </c>
      <c r="H12" s="605"/>
      <c r="I12" s="582" t="s">
        <v>500</v>
      </c>
      <c r="J12" s="616"/>
      <c r="K12" s="591"/>
      <c r="L12" s="591"/>
      <c r="M12" s="591"/>
      <c r="N12" s="591"/>
      <c r="O12" s="591"/>
      <c r="P12" s="591"/>
      <c r="Q12" s="591"/>
      <c r="R12" s="591"/>
      <c r="S12" s="591"/>
      <c r="T12" s="591"/>
    </row>
    <row r="13" spans="1:20" s="571" customFormat="1" ht="39" customHeight="1">
      <c r="A13" s="1203"/>
      <c r="B13" s="1203"/>
      <c r="C13" s="1203"/>
      <c r="D13" s="624">
        <v>1</v>
      </c>
      <c r="F13" s="617" t="str">
        <f>"4."&amp;mergeValue(A13)&amp;"."&amp;mergeValue(B13)&amp;"."&amp;mergeValue(C13)&amp;"."&amp;mergeValue(D13)</f>
        <v>4.1.1.1.1</v>
      </c>
      <c r="G13" s="634" t="s">
        <v>498</v>
      </c>
      <c r="H13" s="605"/>
      <c r="I13" s="1204" t="s">
        <v>592</v>
      </c>
      <c r="J13" s="616"/>
      <c r="K13" s="591"/>
      <c r="L13" s="591"/>
      <c r="M13" s="591"/>
      <c r="N13" s="591"/>
      <c r="O13" s="591"/>
      <c r="P13" s="591"/>
      <c r="Q13" s="591"/>
      <c r="R13" s="591"/>
      <c r="S13" s="591"/>
      <c r="T13" s="591"/>
    </row>
    <row r="14" spans="1:20" s="571" customFormat="1" ht="18.75">
      <c r="A14" s="1203"/>
      <c r="B14" s="1203"/>
      <c r="C14" s="1203"/>
      <c r="D14" s="624"/>
      <c r="F14" s="620"/>
      <c r="G14" s="551" t="s">
        <v>4</v>
      </c>
      <c r="H14" s="625"/>
      <c r="I14" s="1204"/>
      <c r="J14" s="616"/>
      <c r="K14" s="591"/>
      <c r="L14" s="591"/>
      <c r="M14" s="591"/>
      <c r="N14" s="591"/>
      <c r="O14" s="591"/>
      <c r="P14" s="591"/>
      <c r="Q14" s="591"/>
      <c r="R14" s="591"/>
      <c r="S14" s="591"/>
      <c r="T14" s="591"/>
    </row>
    <row r="15" spans="1:20" s="571" customFormat="1" ht="18.75">
      <c r="A15" s="1203"/>
      <c r="B15" s="1203"/>
      <c r="C15" s="624"/>
      <c r="D15" s="624"/>
      <c r="F15" s="635"/>
      <c r="G15" s="578" t="s">
        <v>403</v>
      </c>
      <c r="H15" s="636"/>
      <c r="I15" s="637"/>
      <c r="J15" s="616"/>
      <c r="K15" s="591"/>
      <c r="L15" s="591"/>
      <c r="M15" s="591"/>
      <c r="N15" s="591"/>
      <c r="O15" s="591"/>
      <c r="P15" s="591"/>
      <c r="Q15" s="591"/>
      <c r="R15" s="591"/>
      <c r="S15" s="591"/>
      <c r="T15" s="591"/>
    </row>
    <row r="16" spans="1:20" s="571" customFormat="1" ht="18.75">
      <c r="A16" s="1203"/>
      <c r="B16" s="591"/>
      <c r="C16" s="591"/>
      <c r="D16" s="591"/>
      <c r="F16" s="620"/>
      <c r="G16" s="559" t="s">
        <v>506</v>
      </c>
      <c r="H16" s="621"/>
      <c r="I16" s="622"/>
      <c r="J16" s="616"/>
      <c r="K16" s="591"/>
      <c r="L16" s="591"/>
      <c r="M16" s="591"/>
      <c r="N16" s="591"/>
      <c r="O16" s="591"/>
      <c r="P16" s="591"/>
      <c r="Q16" s="591"/>
      <c r="R16" s="591"/>
      <c r="S16" s="591"/>
      <c r="T16" s="591"/>
    </row>
    <row r="17" spans="1:20" s="571" customFormat="1" ht="18.75">
      <c r="A17" s="591"/>
      <c r="B17" s="591"/>
      <c r="C17" s="591"/>
      <c r="D17" s="591"/>
      <c r="F17" s="620"/>
      <c r="G17" s="566" t="s">
        <v>505</v>
      </c>
      <c r="H17" s="621"/>
      <c r="I17" s="622"/>
      <c r="J17" s="616"/>
      <c r="K17" s="591"/>
      <c r="L17" s="591"/>
      <c r="M17" s="591"/>
      <c r="N17" s="591"/>
      <c r="O17" s="591"/>
      <c r="P17" s="591"/>
      <c r="Q17" s="591"/>
      <c r="R17" s="591"/>
      <c r="S17" s="591"/>
      <c r="T17" s="591"/>
    </row>
    <row r="18" spans="1:20" s="614" customFormat="1" ht="3" customHeight="1">
      <c r="A18" s="615"/>
      <c r="B18" s="615"/>
      <c r="C18" s="615"/>
      <c r="D18" s="615"/>
      <c r="F18" s="626"/>
      <c r="G18" s="627"/>
      <c r="H18" s="628"/>
      <c r="I18" s="629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</row>
    <row r="19" spans="1:20" s="614" customFormat="1" ht="15" customHeight="1">
      <c r="A19" s="615"/>
      <c r="B19" s="615"/>
      <c r="C19" s="615"/>
      <c r="D19" s="615"/>
      <c r="F19" s="613"/>
      <c r="G19" s="1198" t="s">
        <v>594</v>
      </c>
      <c r="H19" s="1198"/>
      <c r="I19" s="595"/>
      <c r="J19" s="615"/>
      <c r="K19" s="615"/>
      <c r="L19" s="615"/>
      <c r="M19" s="615"/>
      <c r="N19" s="615"/>
      <c r="O19" s="615"/>
      <c r="P19" s="615"/>
      <c r="Q19" s="615"/>
      <c r="R19" s="615"/>
      <c r="S19" s="615"/>
      <c r="T19" s="61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B11:B15"/>
    <mergeCell ref="C12:C14"/>
    <mergeCell ref="I13:I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4:AI34"/>
  <sheetViews>
    <sheetView showGridLines="0" zoomScalePageLayoutView="0" workbookViewId="0" topLeftCell="I4">
      <selection activeCell="A1" sqref="A1"/>
    </sheetView>
  </sheetViews>
  <sheetFormatPr defaultColWidth="10.57421875" defaultRowHeight="11.25"/>
  <cols>
    <col min="1" max="6" width="10.57421875" style="501" hidden="1" customWidth="1"/>
    <col min="7" max="8" width="9.140625" style="507" hidden="1" customWidth="1"/>
    <col min="9" max="9" width="3.7109375" style="484" customWidth="1"/>
    <col min="10" max="11" width="3.7109375" style="483" customWidth="1"/>
    <col min="12" max="12" width="12.7109375" style="477" customWidth="1"/>
    <col min="13" max="13" width="44.7109375" style="477" customWidth="1"/>
    <col min="14" max="14" width="2.00390625" style="477" hidden="1" customWidth="1"/>
    <col min="15" max="17" width="23.7109375" style="477" hidden="1" customWidth="1"/>
    <col min="18" max="18" width="11.7109375" style="477" customWidth="1"/>
    <col min="19" max="19" width="3.7109375" style="477" customWidth="1"/>
    <col min="20" max="20" width="11.7109375" style="477" customWidth="1"/>
    <col min="21" max="21" width="8.57421875" style="477" hidden="1" customWidth="1"/>
    <col min="22" max="22" width="4.7109375" style="477" customWidth="1"/>
    <col min="23" max="23" width="115.7109375" style="477" customWidth="1"/>
    <col min="24" max="34" width="10.57421875" style="501" customWidth="1"/>
    <col min="35" max="16384" width="10.57421875" style="477" customWidth="1"/>
  </cols>
  <sheetData>
    <row r="1" ht="14.25" hidden="1"/>
    <row r="2" ht="14.25" hidden="1"/>
    <row r="3" ht="14.25" hidden="1"/>
    <row r="4" spans="10:21" ht="3" customHeight="1">
      <c r="J4" s="482"/>
      <c r="K4" s="482"/>
      <c r="L4" s="478"/>
      <c r="M4" s="478"/>
      <c r="N4" s="478"/>
      <c r="O4" s="485"/>
      <c r="P4" s="485"/>
      <c r="Q4" s="485"/>
      <c r="R4" s="485"/>
      <c r="S4" s="485"/>
      <c r="T4" s="485"/>
      <c r="U4" s="478"/>
    </row>
    <row r="5" spans="10:21" ht="22.5" customHeight="1">
      <c r="J5" s="482"/>
      <c r="K5" s="482"/>
      <c r="L5" s="1231" t="s">
        <v>658</v>
      </c>
      <c r="M5" s="1231"/>
      <c r="N5" s="1231"/>
      <c r="O5" s="1231"/>
      <c r="P5" s="1231"/>
      <c r="Q5" s="1231"/>
      <c r="R5" s="1231"/>
      <c r="S5" s="1231"/>
      <c r="T5" s="1231"/>
      <c r="U5" s="498"/>
    </row>
    <row r="6" spans="10:21" ht="3" customHeight="1">
      <c r="J6" s="482"/>
      <c r="K6" s="482"/>
      <c r="L6" s="478"/>
      <c r="M6" s="478"/>
      <c r="N6" s="478"/>
      <c r="O6" s="481"/>
      <c r="P6" s="481"/>
      <c r="Q6" s="481"/>
      <c r="R6" s="481"/>
      <c r="S6" s="481"/>
      <c r="T6" s="481"/>
      <c r="U6" s="478"/>
    </row>
    <row r="7" spans="1:34" s="492" customFormat="1" ht="22.5">
      <c r="A7" s="506"/>
      <c r="B7" s="506"/>
      <c r="C7" s="506"/>
      <c r="D7" s="506"/>
      <c r="E7" s="506"/>
      <c r="F7" s="506"/>
      <c r="G7" s="506"/>
      <c r="H7" s="506"/>
      <c r="L7" s="500"/>
      <c r="M7" s="618" t="s">
        <v>502</v>
      </c>
      <c r="N7" s="667"/>
      <c r="O7" s="1250" t="str">
        <f>IF(NameOrPr_ch="",IF(NameOrPr="","",NameOrPr),NameOrPr_ch)</f>
        <v>Региональная служба по тарифам Нижегородской области</v>
      </c>
      <c r="P7" s="1251"/>
      <c r="Q7" s="1251"/>
      <c r="R7" s="1251"/>
      <c r="S7" s="1251"/>
      <c r="T7" s="1252"/>
      <c r="U7" s="668"/>
      <c r="X7" s="506"/>
      <c r="Y7" s="506"/>
      <c r="Z7" s="506"/>
      <c r="AA7" s="506"/>
      <c r="AB7" s="506"/>
      <c r="AC7" s="506"/>
      <c r="AD7" s="506"/>
      <c r="AE7" s="506"/>
      <c r="AF7" s="506"/>
      <c r="AG7" s="506"/>
      <c r="AH7" s="506"/>
    </row>
    <row r="8" spans="1:34" s="571" customFormat="1" ht="18.75">
      <c r="A8" s="591"/>
      <c r="B8" s="591"/>
      <c r="C8" s="591"/>
      <c r="D8" s="591"/>
      <c r="E8" s="591"/>
      <c r="F8" s="591"/>
      <c r="G8" s="591"/>
      <c r="H8" s="591"/>
      <c r="L8" s="500"/>
      <c r="M8" s="618" t="s">
        <v>597</v>
      </c>
      <c r="N8" s="667"/>
      <c r="O8" s="1250" t="str">
        <f>IF(datePr_ch="",IF(datePr="","",datePr),datePr_ch)</f>
        <v>21.11.2019</v>
      </c>
      <c r="P8" s="1251"/>
      <c r="Q8" s="1251"/>
      <c r="R8" s="1251"/>
      <c r="S8" s="1251"/>
      <c r="T8" s="1252"/>
      <c r="U8" s="668"/>
      <c r="X8" s="591"/>
      <c r="Y8" s="591"/>
      <c r="Z8" s="591"/>
      <c r="AA8" s="591"/>
      <c r="AB8" s="591"/>
      <c r="AC8" s="591"/>
      <c r="AD8" s="591"/>
      <c r="AE8" s="591"/>
      <c r="AF8" s="591"/>
      <c r="AG8" s="591"/>
      <c r="AH8" s="591"/>
    </row>
    <row r="9" spans="1:34" s="492" customFormat="1" ht="18.75">
      <c r="A9" s="506"/>
      <c r="B9" s="506"/>
      <c r="C9" s="506"/>
      <c r="D9" s="506"/>
      <c r="E9" s="506"/>
      <c r="F9" s="506"/>
      <c r="G9" s="506"/>
      <c r="H9" s="506"/>
      <c r="L9" s="553"/>
      <c r="M9" s="618" t="s">
        <v>596</v>
      </c>
      <c r="N9" s="667"/>
      <c r="O9" s="1250" t="str">
        <f>IF(numberPr_ch="",IF(numberPr="","",numberPr),numberPr_ch)</f>
        <v>53/45</v>
      </c>
      <c r="P9" s="1251"/>
      <c r="Q9" s="1251"/>
      <c r="R9" s="1251"/>
      <c r="S9" s="1251"/>
      <c r="T9" s="1252"/>
      <c r="U9" s="668"/>
      <c r="X9" s="506"/>
      <c r="Y9" s="506"/>
      <c r="Z9" s="506"/>
      <c r="AA9" s="506"/>
      <c r="AB9" s="506"/>
      <c r="AC9" s="506"/>
      <c r="AD9" s="506"/>
      <c r="AE9" s="506"/>
      <c r="AF9" s="506"/>
      <c r="AG9" s="506"/>
      <c r="AH9" s="506"/>
    </row>
    <row r="10" spans="1:34" s="492" customFormat="1" ht="18.75">
      <c r="A10" s="506"/>
      <c r="B10" s="506"/>
      <c r="C10" s="506"/>
      <c r="D10" s="506"/>
      <c r="E10" s="506"/>
      <c r="F10" s="506"/>
      <c r="G10" s="506"/>
      <c r="H10" s="506"/>
      <c r="L10" s="553"/>
      <c r="M10" s="618" t="s">
        <v>501</v>
      </c>
      <c r="N10" s="667"/>
      <c r="O10" s="1250" t="str">
        <f>IF(IstPub_ch="",IF(IstPub="","",IstPub),IstPub_ch)</f>
        <v>www.rstno.ru</v>
      </c>
      <c r="P10" s="1251"/>
      <c r="Q10" s="1251"/>
      <c r="R10" s="1251"/>
      <c r="S10" s="1251"/>
      <c r="T10" s="1252"/>
      <c r="U10" s="668"/>
      <c r="X10" s="506"/>
      <c r="Y10" s="506"/>
      <c r="Z10" s="506"/>
      <c r="AA10" s="506"/>
      <c r="AB10" s="506"/>
      <c r="AC10" s="506"/>
      <c r="AD10" s="506"/>
      <c r="AE10" s="506"/>
      <c r="AF10" s="506"/>
      <c r="AG10" s="506"/>
      <c r="AH10" s="506"/>
    </row>
    <row r="11" spans="1:34" s="492" customFormat="1" ht="11.25" hidden="1">
      <c r="A11" s="506"/>
      <c r="B11" s="506"/>
      <c r="C11" s="506"/>
      <c r="D11" s="506"/>
      <c r="E11" s="506"/>
      <c r="F11" s="506"/>
      <c r="G11" s="506"/>
      <c r="H11" s="506"/>
      <c r="L11" s="553"/>
      <c r="M11" s="553"/>
      <c r="N11" s="567"/>
      <c r="O11" s="583"/>
      <c r="P11" s="583"/>
      <c r="Q11" s="583"/>
      <c r="R11" s="583"/>
      <c r="S11" s="583"/>
      <c r="T11" s="583"/>
      <c r="U11" s="504" t="s">
        <v>373</v>
      </c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</row>
    <row r="12" spans="10:21" ht="15" customHeight="1">
      <c r="J12" s="482"/>
      <c r="K12" s="482"/>
      <c r="L12" s="478"/>
      <c r="M12" s="478"/>
      <c r="N12" s="478"/>
      <c r="O12" s="1254"/>
      <c r="P12" s="1254"/>
      <c r="Q12" s="1254"/>
      <c r="R12" s="1254"/>
      <c r="S12" s="1254"/>
      <c r="T12" s="1254"/>
      <c r="U12" s="1254"/>
    </row>
    <row r="13" spans="10:23" ht="14.25">
      <c r="J13" s="482"/>
      <c r="K13" s="482"/>
      <c r="L13" s="1153" t="s">
        <v>454</v>
      </c>
      <c r="M13" s="1153"/>
      <c r="N13" s="1153"/>
      <c r="O13" s="1153"/>
      <c r="P13" s="1153"/>
      <c r="Q13" s="1153"/>
      <c r="R13" s="1153"/>
      <c r="S13" s="1153"/>
      <c r="T13" s="1153"/>
      <c r="U13" s="1153"/>
      <c r="V13" s="1153"/>
      <c r="W13" s="1153" t="s">
        <v>455</v>
      </c>
    </row>
    <row r="14" spans="10:23" ht="14.25" customHeight="1">
      <c r="J14" s="482"/>
      <c r="K14" s="482"/>
      <c r="L14" s="1215" t="s">
        <v>92</v>
      </c>
      <c r="M14" s="1215" t="s">
        <v>640</v>
      </c>
      <c r="N14" s="522"/>
      <c r="O14" s="1216" t="s">
        <v>642</v>
      </c>
      <c r="P14" s="1217"/>
      <c r="Q14" s="1217"/>
      <c r="R14" s="1217"/>
      <c r="S14" s="1217"/>
      <c r="T14" s="1218"/>
      <c r="U14" s="1226" t="s">
        <v>341</v>
      </c>
      <c r="V14" s="1212" t="s">
        <v>275</v>
      </c>
      <c r="W14" s="1153"/>
    </row>
    <row r="15" spans="1:34" s="524" customFormat="1" ht="14.25" customHeight="1">
      <c r="A15" s="586"/>
      <c r="B15" s="586"/>
      <c r="C15" s="586"/>
      <c r="D15" s="586"/>
      <c r="E15" s="586"/>
      <c r="F15" s="586"/>
      <c r="G15" s="592"/>
      <c r="H15" s="592"/>
      <c r="I15" s="532"/>
      <c r="J15" s="530"/>
      <c r="K15" s="530"/>
      <c r="L15" s="1215"/>
      <c r="M15" s="1215"/>
      <c r="N15" s="522"/>
      <c r="O15" s="1221" t="s">
        <v>773</v>
      </c>
      <c r="P15" s="1219" t="s">
        <v>271</v>
      </c>
      <c r="Q15" s="1220"/>
      <c r="R15" s="1224" t="s">
        <v>655</v>
      </c>
      <c r="S15" s="1224"/>
      <c r="T15" s="1225"/>
      <c r="U15" s="1227"/>
      <c r="V15" s="1213"/>
      <c r="W15" s="1153"/>
      <c r="X15" s="586"/>
      <c r="Y15" s="586"/>
      <c r="Z15" s="586"/>
      <c r="AA15" s="586"/>
      <c r="AB15" s="586"/>
      <c r="AC15" s="586"/>
      <c r="AD15" s="586"/>
      <c r="AE15" s="586"/>
      <c r="AF15" s="586"/>
      <c r="AG15" s="586"/>
      <c r="AH15" s="586"/>
    </row>
    <row r="16" spans="10:23" ht="33.75">
      <c r="J16" s="482"/>
      <c r="K16" s="482"/>
      <c r="L16" s="1215"/>
      <c r="M16" s="1215"/>
      <c r="N16" s="521"/>
      <c r="O16" s="1222"/>
      <c r="P16" s="536" t="s">
        <v>766</v>
      </c>
      <c r="Q16" s="536" t="s">
        <v>767</v>
      </c>
      <c r="R16" s="537" t="s">
        <v>274</v>
      </c>
      <c r="S16" s="1210" t="s">
        <v>273</v>
      </c>
      <c r="T16" s="1211"/>
      <c r="U16" s="1228"/>
      <c r="V16" s="1214"/>
      <c r="W16" s="1153"/>
    </row>
    <row r="17" spans="10:23" ht="14.25">
      <c r="J17" s="482"/>
      <c r="K17" s="490">
        <v>1</v>
      </c>
      <c r="L17" s="526" t="s">
        <v>93</v>
      </c>
      <c r="M17" s="526" t="s">
        <v>49</v>
      </c>
      <c r="N17" s="497" t="s">
        <v>49</v>
      </c>
      <c r="O17" s="488">
        <f ca="1">OFFSET(O17,0,-1)+1</f>
        <v>3</v>
      </c>
      <c r="P17" s="488">
        <f ca="1">OFFSET(P17,0,-1)+1</f>
        <v>4</v>
      </c>
      <c r="Q17" s="488">
        <f ca="1">OFFSET(Q17,0,-1)+1</f>
        <v>5</v>
      </c>
      <c r="R17" s="488">
        <f ca="1">OFFSET(R17,0,-1)+1</f>
        <v>6</v>
      </c>
      <c r="S17" s="1233">
        <f ca="1">OFFSET(S17,0,-1)+1</f>
        <v>7</v>
      </c>
      <c r="T17" s="1233"/>
      <c r="U17" s="488">
        <f ca="1">OFFSET(U17,0,-2)+1</f>
        <v>8</v>
      </c>
      <c r="V17" s="652">
        <f ca="1">OFFSET(V17,0,-1)</f>
        <v>8</v>
      </c>
      <c r="W17" s="488">
        <f ca="1">OFFSET(W17,0,-1)+1</f>
        <v>9</v>
      </c>
    </row>
    <row r="18" spans="1:23" ht="22.5">
      <c r="A18" s="1234">
        <v>1</v>
      </c>
      <c r="B18" s="959"/>
      <c r="C18" s="959"/>
      <c r="D18" s="959"/>
      <c r="E18" s="960"/>
      <c r="F18" s="961"/>
      <c r="G18" s="961"/>
      <c r="H18" s="961"/>
      <c r="I18" s="962"/>
      <c r="J18" s="957"/>
      <c r="K18" s="964"/>
      <c r="L18" s="594">
        <f>mergeValue(A18)</f>
        <v>1</v>
      </c>
      <c r="M18" s="642" t="s">
        <v>20</v>
      </c>
      <c r="N18" s="581"/>
      <c r="O18" s="1247"/>
      <c r="P18" s="1247"/>
      <c r="Q18" s="1247"/>
      <c r="R18" s="1247"/>
      <c r="S18" s="1247"/>
      <c r="T18" s="1247"/>
      <c r="U18" s="1247"/>
      <c r="V18" s="1247"/>
      <c r="W18" s="631" t="s">
        <v>659</v>
      </c>
    </row>
    <row r="19" spans="1:23" ht="22.5">
      <c r="A19" s="1234"/>
      <c r="B19" s="1234">
        <v>1</v>
      </c>
      <c r="C19" s="959"/>
      <c r="D19" s="959"/>
      <c r="E19" s="961"/>
      <c r="F19" s="961"/>
      <c r="G19" s="961"/>
      <c r="H19" s="961"/>
      <c r="I19" s="956"/>
      <c r="J19" s="955"/>
      <c r="K19" s="958"/>
      <c r="L19" s="594" t="str">
        <f>mergeValue(A19)&amp;"."&amp;mergeValue(B19)</f>
        <v>1.1</v>
      </c>
      <c r="M19" s="547" t="s">
        <v>16</v>
      </c>
      <c r="N19" s="581"/>
      <c r="O19" s="1247"/>
      <c r="P19" s="1247"/>
      <c r="Q19" s="1247"/>
      <c r="R19" s="1247"/>
      <c r="S19" s="1247"/>
      <c r="T19" s="1247"/>
      <c r="U19" s="1247"/>
      <c r="V19" s="1247"/>
      <c r="W19" s="631" t="s">
        <v>477</v>
      </c>
    </row>
    <row r="20" spans="1:23" ht="22.5">
      <c r="A20" s="1234"/>
      <c r="B20" s="1234"/>
      <c r="C20" s="1234">
        <v>1</v>
      </c>
      <c r="D20" s="959"/>
      <c r="E20" s="961"/>
      <c r="F20" s="961"/>
      <c r="G20" s="961"/>
      <c r="H20" s="961"/>
      <c r="I20" s="963"/>
      <c r="J20" s="955"/>
      <c r="K20" s="958"/>
      <c r="L20" s="594" t="str">
        <f>mergeValue(A20)&amp;"."&amp;mergeValue(B20)&amp;"."&amp;mergeValue(C20)</f>
        <v>1.1.1</v>
      </c>
      <c r="M20" s="548" t="s">
        <v>7</v>
      </c>
      <c r="N20" s="581"/>
      <c r="O20" s="1247"/>
      <c r="P20" s="1247"/>
      <c r="Q20" s="1247"/>
      <c r="R20" s="1247"/>
      <c r="S20" s="1247"/>
      <c r="T20" s="1247"/>
      <c r="U20" s="1247"/>
      <c r="V20" s="1247"/>
      <c r="W20" s="631" t="s">
        <v>634</v>
      </c>
    </row>
    <row r="21" spans="1:23" ht="22.5">
      <c r="A21" s="1234"/>
      <c r="B21" s="1234"/>
      <c r="C21" s="1234"/>
      <c r="D21" s="1234">
        <v>1</v>
      </c>
      <c r="E21" s="961"/>
      <c r="F21" s="961"/>
      <c r="G21" s="961"/>
      <c r="H21" s="961"/>
      <c r="I21" s="963"/>
      <c r="J21" s="955"/>
      <c r="K21" s="958"/>
      <c r="L21" s="594" t="str">
        <f>mergeValue(A21)&amp;"."&amp;mergeValue(B21)&amp;"."&amp;mergeValue(C21)&amp;"."&amp;mergeValue(D21)</f>
        <v>1.1.1.1</v>
      </c>
      <c r="M21" s="549" t="s">
        <v>22</v>
      </c>
      <c r="N21" s="581"/>
      <c r="O21" s="1247"/>
      <c r="P21" s="1247"/>
      <c r="Q21" s="1247"/>
      <c r="R21" s="1247"/>
      <c r="S21" s="1247"/>
      <c r="T21" s="1247"/>
      <c r="U21" s="1247"/>
      <c r="V21" s="1247"/>
      <c r="W21" s="631" t="s">
        <v>635</v>
      </c>
    </row>
    <row r="22" spans="1:23" ht="11.25" customHeight="1" hidden="1">
      <c r="A22" s="1234"/>
      <c r="B22" s="1234"/>
      <c r="C22" s="1234"/>
      <c r="D22" s="1234"/>
      <c r="E22" s="1234">
        <v>1</v>
      </c>
      <c r="F22" s="961"/>
      <c r="G22" s="961"/>
      <c r="H22" s="959">
        <v>1</v>
      </c>
      <c r="I22" s="1234">
        <v>1</v>
      </c>
      <c r="J22" s="961"/>
      <c r="K22" s="966"/>
      <c r="L22" s="594"/>
      <c r="M22" s="555"/>
      <c r="N22" s="582"/>
      <c r="O22" s="632"/>
      <c r="P22" s="632"/>
      <c r="Q22" s="632"/>
      <c r="R22" s="632"/>
      <c r="S22" s="632"/>
      <c r="T22" s="632"/>
      <c r="U22" s="632"/>
      <c r="V22" s="509"/>
      <c r="W22" s="560"/>
    </row>
    <row r="23" spans="1:27" ht="90">
      <c r="A23" s="1234"/>
      <c r="B23" s="1234"/>
      <c r="C23" s="1234"/>
      <c r="D23" s="1234"/>
      <c r="E23" s="1234"/>
      <c r="F23" s="1234">
        <v>1</v>
      </c>
      <c r="G23" s="959"/>
      <c r="H23" s="959"/>
      <c r="I23" s="1234"/>
      <c r="J23" s="1234">
        <v>1</v>
      </c>
      <c r="K23" s="967"/>
      <c r="L23" s="594" t="str">
        <f>mergeValue(A23)&amp;"."&amp;mergeValue(B23)&amp;"."&amp;mergeValue(C23)&amp;"."&amp;mergeValue(D23)&amp;"."&amp;mergeValue(F23)</f>
        <v>1.1.1.1.1</v>
      </c>
      <c r="M23" s="556" t="s">
        <v>10</v>
      </c>
      <c r="N23" s="582"/>
      <c r="O23" s="1236"/>
      <c r="P23" s="1236"/>
      <c r="Q23" s="1236"/>
      <c r="R23" s="1236"/>
      <c r="S23" s="1236"/>
      <c r="T23" s="1236"/>
      <c r="U23" s="1236"/>
      <c r="V23" s="1236"/>
      <c r="W23" s="631" t="s">
        <v>636</v>
      </c>
      <c r="Y23" s="505">
        <f>strCheckUnique(Z23:Z26)</f>
      </c>
      <c r="AA23" s="505"/>
    </row>
    <row r="24" spans="1:29" ht="189" customHeight="1">
      <c r="A24" s="1234"/>
      <c r="B24" s="1234"/>
      <c r="C24" s="1234"/>
      <c r="D24" s="1234"/>
      <c r="E24" s="1234"/>
      <c r="F24" s="1234"/>
      <c r="G24" s="959">
        <v>1</v>
      </c>
      <c r="H24" s="959"/>
      <c r="I24" s="1234"/>
      <c r="J24" s="1234"/>
      <c r="K24" s="967">
        <v>1</v>
      </c>
      <c r="L24" s="594" t="str">
        <f>mergeValue(A24)&amp;"."&amp;mergeValue(B24)&amp;"."&amp;mergeValue(C24)&amp;"."&amp;mergeValue(D24)&amp;"."&amp;mergeValue(F24)&amp;"."&amp;mergeValue(G24)</f>
        <v>1.1.1.1.1.1</v>
      </c>
      <c r="M24" s="1070"/>
      <c r="N24" s="587"/>
      <c r="O24" s="563"/>
      <c r="P24" s="563"/>
      <c r="Q24" s="1095"/>
      <c r="R24" s="1241"/>
      <c r="S24" s="1230" t="s">
        <v>84</v>
      </c>
      <c r="T24" s="1241"/>
      <c r="U24" s="1230" t="s">
        <v>85</v>
      </c>
      <c r="V24" s="579"/>
      <c r="W24" s="1205" t="s">
        <v>660</v>
      </c>
      <c r="X24" s="501">
        <f>strCheckDate(O25:V25)</f>
      </c>
      <c r="Y24" s="505"/>
      <c r="Z24" s="505">
        <f>IF(M24="","",M24)</f>
      </c>
      <c r="AA24" s="505"/>
      <c r="AB24" s="505"/>
      <c r="AC24" s="505"/>
    </row>
    <row r="25" spans="1:23" ht="11.25" hidden="1">
      <c r="A25" s="1234"/>
      <c r="B25" s="1234"/>
      <c r="C25" s="1234"/>
      <c r="D25" s="1234"/>
      <c r="E25" s="1234"/>
      <c r="F25" s="1234"/>
      <c r="G25" s="959"/>
      <c r="H25" s="959"/>
      <c r="I25" s="1234"/>
      <c r="J25" s="1234"/>
      <c r="K25" s="967"/>
      <c r="L25" s="601"/>
      <c r="M25" s="647"/>
      <c r="N25" s="587"/>
      <c r="O25" s="563"/>
      <c r="P25" s="563"/>
      <c r="Q25" s="585" t="str">
        <f>R24&amp;"-"&amp;T24</f>
        <v>-</v>
      </c>
      <c r="R25" s="1229"/>
      <c r="S25" s="1230"/>
      <c r="T25" s="1229"/>
      <c r="U25" s="1230"/>
      <c r="V25" s="579"/>
      <c r="W25" s="1206"/>
    </row>
    <row r="26" spans="1:34" s="476" customFormat="1" ht="15" customHeight="1">
      <c r="A26" s="1234"/>
      <c r="B26" s="1234"/>
      <c r="C26" s="1234"/>
      <c r="D26" s="1234"/>
      <c r="E26" s="1234"/>
      <c r="F26" s="1234"/>
      <c r="G26" s="961"/>
      <c r="H26" s="959"/>
      <c r="I26" s="1234"/>
      <c r="J26" s="1234"/>
      <c r="K26" s="966"/>
      <c r="L26" s="539"/>
      <c r="M26" s="557" t="s">
        <v>25</v>
      </c>
      <c r="N26" s="552"/>
      <c r="O26" s="546"/>
      <c r="P26" s="546"/>
      <c r="Q26" s="546"/>
      <c r="R26" s="574"/>
      <c r="S26" s="565"/>
      <c r="T26" s="564"/>
      <c r="U26" s="552"/>
      <c r="V26" s="561"/>
      <c r="W26" s="1207"/>
      <c r="X26" s="502"/>
      <c r="Y26" s="502"/>
      <c r="Z26" s="502"/>
      <c r="AA26" s="502"/>
      <c r="AB26" s="502"/>
      <c r="AC26" s="502"/>
      <c r="AD26" s="502"/>
      <c r="AE26" s="502"/>
      <c r="AF26" s="502"/>
      <c r="AG26" s="502"/>
      <c r="AH26" s="502"/>
    </row>
    <row r="27" spans="1:34" s="476" customFormat="1" ht="15" customHeight="1">
      <c r="A27" s="1234"/>
      <c r="B27" s="1234"/>
      <c r="C27" s="1234"/>
      <c r="D27" s="1234"/>
      <c r="E27" s="1234"/>
      <c r="F27" s="961"/>
      <c r="G27" s="961"/>
      <c r="H27" s="959"/>
      <c r="I27" s="1234"/>
      <c r="J27" s="961"/>
      <c r="K27" s="966"/>
      <c r="L27" s="539"/>
      <c r="M27" s="552" t="s">
        <v>11</v>
      </c>
      <c r="N27" s="551"/>
      <c r="O27" s="546"/>
      <c r="P27" s="546"/>
      <c r="Q27" s="546"/>
      <c r="R27" s="574"/>
      <c r="S27" s="565"/>
      <c r="T27" s="564"/>
      <c r="U27" s="551"/>
      <c r="V27" s="565"/>
      <c r="W27" s="561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</row>
    <row r="28" spans="1:35" s="476" customFormat="1" ht="15" customHeight="1" hidden="1">
      <c r="A28" s="1234"/>
      <c r="B28" s="1234"/>
      <c r="C28" s="1234"/>
      <c r="D28" s="1234"/>
      <c r="E28" s="965"/>
      <c r="F28" s="961"/>
      <c r="G28" s="961"/>
      <c r="H28" s="961"/>
      <c r="I28" s="957"/>
      <c r="J28" s="954"/>
      <c r="K28" s="964"/>
      <c r="L28" s="539"/>
      <c r="M28" s="552"/>
      <c r="N28" s="552"/>
      <c r="O28" s="552"/>
      <c r="P28" s="552"/>
      <c r="Q28" s="552"/>
      <c r="R28" s="552"/>
      <c r="S28" s="552"/>
      <c r="T28" s="552"/>
      <c r="U28" s="552"/>
      <c r="V28" s="565"/>
      <c r="W28" s="561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</row>
    <row r="29" spans="1:34" s="476" customFormat="1" ht="15" customHeight="1">
      <c r="A29" s="1234"/>
      <c r="B29" s="1234"/>
      <c r="C29" s="1234"/>
      <c r="D29" s="965"/>
      <c r="E29" s="965"/>
      <c r="F29" s="961"/>
      <c r="G29" s="961"/>
      <c r="H29" s="961"/>
      <c r="I29" s="957"/>
      <c r="J29" s="954"/>
      <c r="K29" s="964"/>
      <c r="L29" s="539"/>
      <c r="M29" s="551" t="s">
        <v>17</v>
      </c>
      <c r="N29" s="550"/>
      <c r="O29" s="546"/>
      <c r="P29" s="546"/>
      <c r="Q29" s="546"/>
      <c r="R29" s="574"/>
      <c r="S29" s="565"/>
      <c r="T29" s="564"/>
      <c r="U29" s="550"/>
      <c r="V29" s="565"/>
      <c r="W29" s="561"/>
      <c r="X29" s="502"/>
      <c r="Y29" s="502"/>
      <c r="Z29" s="502"/>
      <c r="AA29" s="502"/>
      <c r="AB29" s="502"/>
      <c r="AC29" s="502"/>
      <c r="AD29" s="502"/>
      <c r="AE29" s="502"/>
      <c r="AF29" s="502"/>
      <c r="AG29" s="502"/>
      <c r="AH29" s="502"/>
    </row>
    <row r="30" spans="1:34" s="476" customFormat="1" ht="15" customHeight="1">
      <c r="A30" s="1234"/>
      <c r="B30" s="1234"/>
      <c r="C30" s="965"/>
      <c r="D30" s="965"/>
      <c r="E30" s="965"/>
      <c r="F30" s="965"/>
      <c r="G30" s="970"/>
      <c r="H30" s="957"/>
      <c r="I30" s="968"/>
      <c r="J30" s="954"/>
      <c r="K30" s="969"/>
      <c r="L30" s="539"/>
      <c r="M30" s="550" t="s">
        <v>18</v>
      </c>
      <c r="N30" s="550"/>
      <c r="O30" s="546"/>
      <c r="P30" s="546"/>
      <c r="Q30" s="546"/>
      <c r="R30" s="574"/>
      <c r="S30" s="565"/>
      <c r="T30" s="564"/>
      <c r="U30" s="550"/>
      <c r="V30" s="565"/>
      <c r="W30" s="561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</row>
    <row r="31" spans="1:34" s="476" customFormat="1" ht="15" customHeight="1">
      <c r="A31" s="1234"/>
      <c r="B31" s="965"/>
      <c r="C31" s="965"/>
      <c r="D31" s="965"/>
      <c r="E31" s="965"/>
      <c r="F31" s="965"/>
      <c r="G31" s="970"/>
      <c r="H31" s="957"/>
      <c r="I31" s="957"/>
      <c r="J31" s="954"/>
      <c r="K31" s="964"/>
      <c r="L31" s="539"/>
      <c r="M31" s="559" t="s">
        <v>19</v>
      </c>
      <c r="N31" s="550"/>
      <c r="O31" s="546"/>
      <c r="P31" s="546"/>
      <c r="Q31" s="546"/>
      <c r="R31" s="574"/>
      <c r="S31" s="565"/>
      <c r="T31" s="564"/>
      <c r="U31" s="550"/>
      <c r="V31" s="565"/>
      <c r="W31" s="561"/>
      <c r="X31" s="502"/>
      <c r="Y31" s="502"/>
      <c r="Z31" s="502"/>
      <c r="AA31" s="502"/>
      <c r="AB31" s="502"/>
      <c r="AC31" s="502"/>
      <c r="AD31" s="502"/>
      <c r="AE31" s="502"/>
      <c r="AF31" s="502"/>
      <c r="AG31" s="502"/>
      <c r="AH31" s="502"/>
    </row>
    <row r="32" spans="1:34" s="476" customFormat="1" ht="15" customHeight="1">
      <c r="A32" s="953"/>
      <c r="B32" s="953"/>
      <c r="C32" s="953"/>
      <c r="D32" s="953"/>
      <c r="E32" s="953"/>
      <c r="F32" s="953"/>
      <c r="G32" s="953"/>
      <c r="H32" s="953"/>
      <c r="I32" s="953"/>
      <c r="J32" s="953"/>
      <c r="K32" s="953"/>
      <c r="L32" s="539"/>
      <c r="M32" s="566" t="s">
        <v>309</v>
      </c>
      <c r="N32" s="550"/>
      <c r="O32" s="546"/>
      <c r="P32" s="546"/>
      <c r="Q32" s="546"/>
      <c r="R32" s="574"/>
      <c r="S32" s="565"/>
      <c r="T32" s="564"/>
      <c r="U32" s="550"/>
      <c r="V32" s="565"/>
      <c r="W32" s="561"/>
      <c r="X32" s="502"/>
      <c r="Y32" s="502"/>
      <c r="Z32" s="502"/>
      <c r="AA32" s="502"/>
      <c r="AB32" s="502"/>
      <c r="AC32" s="502"/>
      <c r="AD32" s="502"/>
      <c r="AE32" s="502"/>
      <c r="AF32" s="502"/>
      <c r="AG32" s="502"/>
      <c r="AH32" s="502"/>
    </row>
    <row r="33" spans="12:21" ht="3" customHeight="1">
      <c r="L33" s="486"/>
      <c r="M33" s="486"/>
      <c r="N33" s="486"/>
      <c r="O33" s="486"/>
      <c r="P33" s="486"/>
      <c r="Q33" s="486"/>
      <c r="R33" s="486"/>
      <c r="S33" s="486"/>
      <c r="T33" s="486"/>
      <c r="U33" s="486"/>
    </row>
    <row r="34" spans="12:23" ht="141.75" customHeight="1">
      <c r="L34" s="1">
        <v>1</v>
      </c>
      <c r="M34" s="1198" t="s">
        <v>661</v>
      </c>
      <c r="N34" s="1198"/>
      <c r="O34" s="1198"/>
      <c r="P34" s="1198"/>
      <c r="Q34" s="1198"/>
      <c r="R34" s="1198"/>
      <c r="S34" s="1198"/>
      <c r="T34" s="1198"/>
      <c r="U34" s="1198"/>
      <c r="V34" s="1198"/>
      <c r="W34" s="1198"/>
    </row>
  </sheetData>
  <sheetProtection password="FA9C" sheet="1" objects="1" scenarios="1" formatColumns="0" formatRows="0"/>
  <mergeCells count="37">
    <mergeCell ref="D21:D28"/>
    <mergeCell ref="L5:T5"/>
    <mergeCell ref="O9:T9"/>
    <mergeCell ref="O10:T10"/>
    <mergeCell ref="A18:A31"/>
    <mergeCell ref="O18:V18"/>
    <mergeCell ref="B19:B30"/>
    <mergeCell ref="O19:V19"/>
    <mergeCell ref="C20:C29"/>
    <mergeCell ref="O21:V21"/>
    <mergeCell ref="E22:E27"/>
    <mergeCell ref="I22:I27"/>
    <mergeCell ref="F23:F26"/>
    <mergeCell ref="J23:J26"/>
    <mergeCell ref="O23:V23"/>
    <mergeCell ref="R24:R25"/>
    <mergeCell ref="O7:T7"/>
    <mergeCell ref="O8:T8"/>
    <mergeCell ref="V14:V16"/>
    <mergeCell ref="L13:V13"/>
    <mergeCell ref="L14:L16"/>
    <mergeCell ref="M14:M16"/>
    <mergeCell ref="O14:T14"/>
    <mergeCell ref="U14:U16"/>
    <mergeCell ref="S16:T16"/>
    <mergeCell ref="O12:U12"/>
    <mergeCell ref="O15:O16"/>
    <mergeCell ref="P15:Q15"/>
    <mergeCell ref="R15:T15"/>
    <mergeCell ref="W13:W16"/>
    <mergeCell ref="W24:W26"/>
    <mergeCell ref="M34:W34"/>
    <mergeCell ref="T24:T25"/>
    <mergeCell ref="U24:U25"/>
    <mergeCell ref="O20:V20"/>
    <mergeCell ref="S24:S25"/>
    <mergeCell ref="S17:T17"/>
  </mergeCells>
  <dataValidations count="3">
    <dataValidation allowBlank="1" promptTitle="checkPeriodRange" sqref="Q25"/>
    <dataValidation allowBlank="1" showInputMessage="1" showErrorMessage="1" prompt="Для выбора выполните двойной щелчок левой клавиши мыши по соответствующей ячейке." sqref="U24"/>
    <dataValidation type="list" allowBlank="1" showInputMessage="1" showErrorMessage="1" prompt="Выберите значение из списка" errorTitle="Ошибка" error="Выберите значение из списка" sqref="O23:V23">
      <formula1>kind_of_cons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215" hidden="1" customWidth="1"/>
    <col min="2" max="4" width="3.7109375" style="202" hidden="1" customWidth="1"/>
    <col min="5" max="5" width="3.7109375" style="87" customWidth="1"/>
    <col min="6" max="6" width="9.7109375" style="36" customWidth="1"/>
    <col min="7" max="7" width="37.7109375" style="36" customWidth="1"/>
    <col min="8" max="8" width="66.8515625" style="36" customWidth="1"/>
    <col min="9" max="9" width="115.7109375" style="36" customWidth="1"/>
    <col min="10" max="11" width="10.57421875" style="202" customWidth="1"/>
    <col min="12" max="12" width="11.140625" style="202" customWidth="1"/>
    <col min="13" max="20" width="10.57421875" style="202" customWidth="1"/>
    <col min="21" max="16384" width="10.57421875" style="36" customWidth="1"/>
  </cols>
  <sheetData>
    <row r="1" ht="3" customHeight="1">
      <c r="A1" s="215" t="s">
        <v>68</v>
      </c>
    </row>
    <row r="2" spans="6:9" ht="22.5">
      <c r="F2" s="1199" t="s">
        <v>491</v>
      </c>
      <c r="G2" s="1200"/>
      <c r="H2" s="1201"/>
      <c r="I2" s="436"/>
    </row>
    <row r="3" ht="3" customHeight="1"/>
    <row r="4" spans="1:20" s="190" customFormat="1" ht="11.25">
      <c r="A4" s="214"/>
      <c r="B4" s="214"/>
      <c r="C4" s="214"/>
      <c r="D4" s="214"/>
      <c r="F4" s="1153" t="s">
        <v>454</v>
      </c>
      <c r="G4" s="1153"/>
      <c r="H4" s="1153"/>
      <c r="I4" s="1202" t="s">
        <v>455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20" s="190" customFormat="1" ht="11.25" customHeight="1">
      <c r="A5" s="214"/>
      <c r="B5" s="214"/>
      <c r="C5" s="214"/>
      <c r="D5" s="214"/>
      <c r="F5" s="319" t="s">
        <v>92</v>
      </c>
      <c r="G5" s="337" t="s">
        <v>457</v>
      </c>
      <c r="H5" s="318" t="s">
        <v>442</v>
      </c>
      <c r="I5" s="1202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</row>
    <row r="6" spans="1:20" s="190" customFormat="1" ht="12" customHeight="1">
      <c r="A6" s="214"/>
      <c r="B6" s="214"/>
      <c r="C6" s="214"/>
      <c r="D6" s="214"/>
      <c r="F6" s="320" t="s">
        <v>93</v>
      </c>
      <c r="G6" s="322">
        <v>2</v>
      </c>
      <c r="H6" s="323">
        <v>3</v>
      </c>
      <c r="I6" s="321">
        <v>4</v>
      </c>
      <c r="J6" s="214">
        <v>4</v>
      </c>
      <c r="K6" s="214"/>
      <c r="L6" s="214"/>
      <c r="M6" s="214"/>
      <c r="N6" s="214"/>
      <c r="O6" s="214"/>
      <c r="P6" s="214"/>
      <c r="Q6" s="214"/>
      <c r="R6" s="214"/>
      <c r="S6" s="214"/>
      <c r="T6" s="214"/>
    </row>
    <row r="7" spans="1:20" s="190" customFormat="1" ht="18.75">
      <c r="A7" s="214"/>
      <c r="B7" s="214"/>
      <c r="C7" s="214"/>
      <c r="D7" s="214"/>
      <c r="F7" s="335">
        <v>1</v>
      </c>
      <c r="G7" s="417" t="s">
        <v>492</v>
      </c>
      <c r="H7" s="317" t="str">
        <f>IF(dateCh="","",dateCh)</f>
        <v>10.12.2019</v>
      </c>
      <c r="I7" s="196" t="s">
        <v>493</v>
      </c>
      <c r="J7" s="334"/>
      <c r="K7" s="214"/>
      <c r="L7" s="214"/>
      <c r="M7" s="214"/>
      <c r="N7" s="214"/>
      <c r="O7" s="214"/>
      <c r="P7" s="214"/>
      <c r="Q7" s="214"/>
      <c r="R7" s="214"/>
      <c r="S7" s="214"/>
      <c r="T7" s="214"/>
    </row>
    <row r="8" spans="1:20" s="190" customFormat="1" ht="45">
      <c r="A8" s="1203">
        <v>1</v>
      </c>
      <c r="B8" s="214"/>
      <c r="C8" s="214"/>
      <c r="D8" s="214"/>
      <c r="F8" s="335" t="str">
        <f>"2."&amp;mergeValue(A8)</f>
        <v>2.1</v>
      </c>
      <c r="G8" s="417" t="s">
        <v>494</v>
      </c>
      <c r="H8" s="317"/>
      <c r="I8" s="196" t="s">
        <v>591</v>
      </c>
      <c r="J8" s="334"/>
      <c r="K8" s="214"/>
      <c r="L8" s="214"/>
      <c r="M8" s="214"/>
      <c r="N8" s="214"/>
      <c r="O8" s="214"/>
      <c r="P8" s="214"/>
      <c r="Q8" s="214"/>
      <c r="R8" s="214"/>
      <c r="S8" s="214"/>
      <c r="T8" s="214"/>
    </row>
    <row r="9" spans="1:20" s="190" customFormat="1" ht="22.5">
      <c r="A9" s="1203"/>
      <c r="B9" s="214"/>
      <c r="C9" s="214"/>
      <c r="D9" s="214"/>
      <c r="F9" s="335" t="str">
        <f>"3."&amp;mergeValue(A9)</f>
        <v>3.1</v>
      </c>
      <c r="G9" s="417" t="s">
        <v>495</v>
      </c>
      <c r="H9" s="317"/>
      <c r="I9" s="196" t="s">
        <v>589</v>
      </c>
      <c r="J9" s="334"/>
      <c r="K9" s="214"/>
      <c r="L9" s="214"/>
      <c r="M9" s="214"/>
      <c r="N9" s="214"/>
      <c r="O9" s="214"/>
      <c r="P9" s="214"/>
      <c r="Q9" s="214"/>
      <c r="R9" s="214"/>
      <c r="S9" s="214"/>
      <c r="T9" s="214"/>
    </row>
    <row r="10" spans="1:20" s="190" customFormat="1" ht="22.5">
      <c r="A10" s="1203"/>
      <c r="B10" s="214"/>
      <c r="C10" s="214"/>
      <c r="D10" s="214"/>
      <c r="F10" s="335" t="str">
        <f>"4."&amp;mergeValue(A10)</f>
        <v>4.1</v>
      </c>
      <c r="G10" s="417" t="s">
        <v>496</v>
      </c>
      <c r="H10" s="318" t="s">
        <v>458</v>
      </c>
      <c r="I10" s="196"/>
      <c r="J10" s="334"/>
      <c r="K10" s="214"/>
      <c r="L10" s="214"/>
      <c r="M10" s="214"/>
      <c r="N10" s="214"/>
      <c r="O10" s="214"/>
      <c r="P10" s="214"/>
      <c r="Q10" s="214"/>
      <c r="R10" s="214"/>
      <c r="S10" s="214"/>
      <c r="T10" s="214"/>
    </row>
    <row r="11" spans="1:20" s="190" customFormat="1" ht="18.75">
      <c r="A11" s="1203"/>
      <c r="B11" s="1203">
        <v>1</v>
      </c>
      <c r="C11" s="344"/>
      <c r="D11" s="344"/>
      <c r="F11" s="335" t="str">
        <f>"4."&amp;mergeValue(A11)&amp;"."&amp;mergeValue(B11)</f>
        <v>4.1.1</v>
      </c>
      <c r="G11" s="324" t="s">
        <v>593</v>
      </c>
      <c r="H11" s="317" t="str">
        <f>IF(region_name="","",region_name)</f>
        <v>Нижегородская область</v>
      </c>
      <c r="I11" s="196" t="s">
        <v>499</v>
      </c>
      <c r="J11" s="334"/>
      <c r="K11" s="214"/>
      <c r="L11" s="214"/>
      <c r="M11" s="214"/>
      <c r="N11" s="214"/>
      <c r="O11" s="214"/>
      <c r="P11" s="214"/>
      <c r="Q11" s="214"/>
      <c r="R11" s="214"/>
      <c r="S11" s="214"/>
      <c r="T11" s="214"/>
    </row>
    <row r="12" spans="1:20" s="190" customFormat="1" ht="22.5">
      <c r="A12" s="1203"/>
      <c r="B12" s="1203"/>
      <c r="C12" s="1203">
        <v>1</v>
      </c>
      <c r="D12" s="344"/>
      <c r="F12" s="335" t="str">
        <f>"4."&amp;mergeValue(A12)&amp;"."&amp;mergeValue(B12)&amp;"."&amp;mergeValue(C12)</f>
        <v>4.1.1.1</v>
      </c>
      <c r="G12" s="341" t="s">
        <v>497</v>
      </c>
      <c r="H12" s="317"/>
      <c r="I12" s="196" t="s">
        <v>500</v>
      </c>
      <c r="J12" s="334"/>
      <c r="K12" s="214"/>
      <c r="L12" s="214"/>
      <c r="M12" s="214"/>
      <c r="N12" s="214"/>
      <c r="O12" s="214"/>
      <c r="P12" s="214"/>
      <c r="Q12" s="214"/>
      <c r="R12" s="214"/>
      <c r="S12" s="214"/>
      <c r="T12" s="214"/>
    </row>
    <row r="13" spans="1:20" s="190" customFormat="1" ht="39" customHeight="1">
      <c r="A13" s="1203"/>
      <c r="B13" s="1203"/>
      <c r="C13" s="1203"/>
      <c r="D13" s="344">
        <v>1</v>
      </c>
      <c r="F13" s="335" t="str">
        <f>"4."&amp;mergeValue(A13)&amp;"."&amp;mergeValue(B13)&amp;"."&amp;mergeValue(C13)&amp;"."&amp;mergeValue(D13)</f>
        <v>4.1.1.1.1</v>
      </c>
      <c r="G13" s="420" t="s">
        <v>498</v>
      </c>
      <c r="H13" s="317"/>
      <c r="I13" s="1204" t="s">
        <v>592</v>
      </c>
      <c r="J13" s="334"/>
      <c r="K13" s="214"/>
      <c r="L13" s="214"/>
      <c r="M13" s="214"/>
      <c r="N13" s="214"/>
      <c r="O13" s="214"/>
      <c r="P13" s="214"/>
      <c r="Q13" s="214"/>
      <c r="R13" s="214"/>
      <c r="S13" s="214"/>
      <c r="T13" s="214"/>
    </row>
    <row r="14" spans="1:20" s="190" customFormat="1" ht="18.75">
      <c r="A14" s="1203"/>
      <c r="B14" s="1203"/>
      <c r="C14" s="1203"/>
      <c r="D14" s="344"/>
      <c r="F14" s="338"/>
      <c r="G14" s="150" t="s">
        <v>4</v>
      </c>
      <c r="H14" s="343"/>
      <c r="I14" s="1204"/>
      <c r="J14" s="334"/>
      <c r="K14" s="214"/>
      <c r="L14" s="214"/>
      <c r="M14" s="214"/>
      <c r="N14" s="214"/>
      <c r="O14" s="214"/>
      <c r="P14" s="214"/>
      <c r="Q14" s="214"/>
      <c r="R14" s="214"/>
      <c r="S14" s="214"/>
      <c r="T14" s="214"/>
    </row>
    <row r="15" spans="1:20" s="190" customFormat="1" ht="18.75">
      <c r="A15" s="1203"/>
      <c r="B15" s="1203"/>
      <c r="C15" s="344"/>
      <c r="D15" s="344"/>
      <c r="F15" s="421"/>
      <c r="G15" s="195" t="s">
        <v>403</v>
      </c>
      <c r="H15" s="422"/>
      <c r="I15" s="423"/>
      <c r="J15" s="334"/>
      <c r="K15" s="214"/>
      <c r="L15" s="214"/>
      <c r="M15" s="214"/>
      <c r="N15" s="214"/>
      <c r="O15" s="214"/>
      <c r="P15" s="214"/>
      <c r="Q15" s="214"/>
      <c r="R15" s="214"/>
      <c r="S15" s="214"/>
      <c r="T15" s="214"/>
    </row>
    <row r="16" spans="1:20" s="190" customFormat="1" ht="18.75">
      <c r="A16" s="1203"/>
      <c r="B16" s="214"/>
      <c r="C16" s="214"/>
      <c r="D16" s="214"/>
      <c r="F16" s="338"/>
      <c r="G16" s="155" t="s">
        <v>506</v>
      </c>
      <c r="H16" s="339"/>
      <c r="I16" s="340"/>
      <c r="J16" s="334"/>
      <c r="K16" s="214"/>
      <c r="L16" s="214"/>
      <c r="M16" s="214"/>
      <c r="N16" s="214"/>
      <c r="O16" s="214"/>
      <c r="P16" s="214"/>
      <c r="Q16" s="214"/>
      <c r="R16" s="214"/>
      <c r="S16" s="214"/>
      <c r="T16" s="214"/>
    </row>
    <row r="17" spans="1:20" s="190" customFormat="1" ht="18.75">
      <c r="A17" s="214"/>
      <c r="B17" s="214"/>
      <c r="C17" s="214"/>
      <c r="D17" s="214"/>
      <c r="F17" s="338"/>
      <c r="G17" s="165" t="s">
        <v>505</v>
      </c>
      <c r="H17" s="339"/>
      <c r="I17" s="340"/>
      <c r="J17" s="334"/>
      <c r="K17" s="214"/>
      <c r="L17" s="214"/>
      <c r="M17" s="214"/>
      <c r="N17" s="214"/>
      <c r="O17" s="214"/>
      <c r="P17" s="214"/>
      <c r="Q17" s="214"/>
      <c r="R17" s="214"/>
      <c r="S17" s="214"/>
      <c r="T17" s="214"/>
    </row>
    <row r="18" spans="1:20" s="326" customFormat="1" ht="3" customHeight="1">
      <c r="A18" s="327"/>
      <c r="B18" s="327"/>
      <c r="C18" s="327"/>
      <c r="D18" s="327"/>
      <c r="F18" s="345"/>
      <c r="G18" s="346"/>
      <c r="H18" s="347"/>
      <c r="I18" s="348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</row>
    <row r="19" spans="1:20" s="326" customFormat="1" ht="15" customHeight="1">
      <c r="A19" s="327"/>
      <c r="B19" s="327"/>
      <c r="C19" s="327"/>
      <c r="D19" s="327"/>
      <c r="F19" s="325"/>
      <c r="G19" s="1198" t="s">
        <v>594</v>
      </c>
      <c r="H19" s="1198"/>
      <c r="I19" s="226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4:AG36"/>
  <sheetViews>
    <sheetView showGridLines="0" zoomScalePageLayoutView="0" workbookViewId="0" topLeftCell="I4">
      <selection activeCell="A1" sqref="A1"/>
    </sheetView>
  </sheetViews>
  <sheetFormatPr defaultColWidth="10.57421875" defaultRowHeight="11.25"/>
  <cols>
    <col min="1" max="6" width="10.57421875" style="501" hidden="1" customWidth="1"/>
    <col min="7" max="8" width="11.140625" style="507" hidden="1" customWidth="1"/>
    <col min="9" max="9" width="3.7109375" style="484" customWidth="1"/>
    <col min="10" max="11" width="3.7109375" style="483" customWidth="1"/>
    <col min="12" max="12" width="12.7109375" style="477" customWidth="1"/>
    <col min="13" max="13" width="44.7109375" style="477" customWidth="1"/>
    <col min="14" max="14" width="1.7109375" style="477" hidden="1" customWidth="1"/>
    <col min="15" max="21" width="23.7109375" style="477" hidden="1" customWidth="1"/>
    <col min="22" max="22" width="1.7109375" style="477" hidden="1" customWidth="1"/>
    <col min="23" max="23" width="11.7109375" style="477" customWidth="1"/>
    <col min="24" max="24" width="3.7109375" style="477" customWidth="1"/>
    <col min="25" max="25" width="11.7109375" style="477" customWidth="1"/>
    <col min="26" max="26" width="8.57421875" style="477" hidden="1" customWidth="1"/>
    <col min="27" max="27" width="4.7109375" style="477" customWidth="1"/>
    <col min="28" max="28" width="115.7109375" style="477" customWidth="1"/>
    <col min="29" max="33" width="10.57421875" style="501" customWidth="1"/>
    <col min="34" max="249" width="10.57421875" style="477" customWidth="1"/>
    <col min="250" max="16384" width="0" style="477" hidden="1" customWidth="1"/>
  </cols>
  <sheetData>
    <row r="1" ht="14.25" hidden="1"/>
    <row r="2" ht="14.25" hidden="1"/>
    <row r="3" ht="14.25" hidden="1"/>
    <row r="4" spans="10:26" ht="3" customHeight="1">
      <c r="J4" s="482"/>
      <c r="K4" s="482"/>
      <c r="L4" s="478"/>
      <c r="M4" s="478"/>
      <c r="N4" s="478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78"/>
    </row>
    <row r="5" spans="10:26" ht="22.5" customHeight="1">
      <c r="J5" s="482"/>
      <c r="K5" s="482"/>
      <c r="L5" s="1231" t="s">
        <v>667</v>
      </c>
      <c r="M5" s="1231"/>
      <c r="N5" s="1231"/>
      <c r="O5" s="1231"/>
      <c r="P5" s="1231"/>
      <c r="Q5" s="1231"/>
      <c r="R5" s="1231"/>
      <c r="S5" s="1231"/>
      <c r="T5" s="1231"/>
      <c r="U5" s="580"/>
      <c r="V5" s="524"/>
      <c r="W5" s="524"/>
      <c r="X5" s="586"/>
      <c r="Y5" s="586"/>
      <c r="Z5" s="498"/>
    </row>
    <row r="6" spans="10:22" ht="3" customHeight="1">
      <c r="J6" s="482"/>
      <c r="K6" s="482"/>
      <c r="L6" s="478"/>
      <c r="M6" s="478"/>
      <c r="N6" s="478"/>
      <c r="O6" s="481"/>
      <c r="P6" s="481"/>
      <c r="Q6" s="481"/>
      <c r="R6" s="481"/>
      <c r="S6" s="481"/>
      <c r="T6" s="481"/>
      <c r="U6" s="478"/>
      <c r="V6" s="478"/>
    </row>
    <row r="7" spans="1:33" s="524" customFormat="1" ht="22.5">
      <c r="A7" s="586"/>
      <c r="B7" s="586"/>
      <c r="C7" s="586"/>
      <c r="D7" s="586"/>
      <c r="E7" s="586"/>
      <c r="F7" s="586"/>
      <c r="G7" s="592"/>
      <c r="H7" s="592"/>
      <c r="I7" s="532"/>
      <c r="J7" s="530"/>
      <c r="K7" s="530"/>
      <c r="L7" s="525"/>
      <c r="M7" s="618" t="s">
        <v>502</v>
      </c>
      <c r="N7" s="667"/>
      <c r="O7" s="1250" t="str">
        <f>IF(NameOrPr_ch="",IF(NameOrPr="","",NameOrPr),NameOrPr_ch)</f>
        <v>Региональная служба по тарифам Нижегородской области</v>
      </c>
      <c r="P7" s="1251"/>
      <c r="Q7" s="1251"/>
      <c r="R7" s="1251"/>
      <c r="S7" s="1251"/>
      <c r="T7" s="1252"/>
      <c r="U7" s="670"/>
      <c r="V7" s="525"/>
      <c r="AC7" s="586"/>
      <c r="AD7" s="586"/>
      <c r="AE7" s="586"/>
      <c r="AF7" s="586"/>
      <c r="AG7" s="586"/>
    </row>
    <row r="8" spans="1:33" s="492" customFormat="1" ht="18.75">
      <c r="A8" s="506"/>
      <c r="B8" s="506"/>
      <c r="C8" s="506"/>
      <c r="D8" s="506"/>
      <c r="E8" s="506"/>
      <c r="F8" s="506"/>
      <c r="G8" s="506"/>
      <c r="H8" s="506"/>
      <c r="L8" s="500"/>
      <c r="M8" s="618" t="s">
        <v>597</v>
      </c>
      <c r="N8" s="667"/>
      <c r="O8" s="1250" t="str">
        <f>IF(datePr_ch="",IF(datePr="","",datePr),datePr_ch)</f>
        <v>21.11.2019</v>
      </c>
      <c r="P8" s="1251"/>
      <c r="Q8" s="1251"/>
      <c r="R8" s="1251"/>
      <c r="S8" s="1251"/>
      <c r="T8" s="1252"/>
      <c r="U8" s="668"/>
      <c r="V8" s="487"/>
      <c r="AC8" s="506"/>
      <c r="AD8" s="506"/>
      <c r="AE8" s="506"/>
      <c r="AF8" s="506"/>
      <c r="AG8" s="506"/>
    </row>
    <row r="9" spans="1:33" s="492" customFormat="1" ht="18.75">
      <c r="A9" s="506"/>
      <c r="B9" s="506"/>
      <c r="C9" s="506"/>
      <c r="D9" s="506"/>
      <c r="E9" s="506"/>
      <c r="F9" s="506"/>
      <c r="G9" s="506"/>
      <c r="H9" s="506"/>
      <c r="L9" s="553"/>
      <c r="M9" s="618" t="s">
        <v>596</v>
      </c>
      <c r="N9" s="667"/>
      <c r="O9" s="1250" t="str">
        <f>IF(numberPr_ch="",IF(numberPr="","",numberPr),numberPr_ch)</f>
        <v>53/45</v>
      </c>
      <c r="P9" s="1251"/>
      <c r="Q9" s="1251"/>
      <c r="R9" s="1251"/>
      <c r="S9" s="1251"/>
      <c r="T9" s="1252"/>
      <c r="U9" s="668"/>
      <c r="V9" s="487"/>
      <c r="AC9" s="506"/>
      <c r="AD9" s="506"/>
      <c r="AE9" s="506"/>
      <c r="AF9" s="506"/>
      <c r="AG9" s="506"/>
    </row>
    <row r="10" spans="1:33" s="492" customFormat="1" ht="18.75">
      <c r="A10" s="506"/>
      <c r="B10" s="506"/>
      <c r="C10" s="506"/>
      <c r="D10" s="506"/>
      <c r="E10" s="506"/>
      <c r="F10" s="506"/>
      <c r="G10" s="506"/>
      <c r="H10" s="506"/>
      <c r="L10" s="553"/>
      <c r="M10" s="618" t="s">
        <v>501</v>
      </c>
      <c r="N10" s="667"/>
      <c r="O10" s="1250" t="str">
        <f>IF(IstPub_ch="",IF(IstPub="","",IstPub),IstPub_ch)</f>
        <v>www.rstno.ru</v>
      </c>
      <c r="P10" s="1251"/>
      <c r="Q10" s="1251"/>
      <c r="R10" s="1251"/>
      <c r="S10" s="1251"/>
      <c r="T10" s="1252"/>
      <c r="U10" s="668"/>
      <c r="V10" s="487"/>
      <c r="AC10" s="506"/>
      <c r="AD10" s="506"/>
      <c r="AE10" s="506"/>
      <c r="AF10" s="506"/>
      <c r="AG10" s="506"/>
    </row>
    <row r="11" spans="1:33" s="492" customFormat="1" ht="11.25" hidden="1">
      <c r="A11" s="506"/>
      <c r="B11" s="506"/>
      <c r="C11" s="506"/>
      <c r="D11" s="506"/>
      <c r="E11" s="506"/>
      <c r="F11" s="506"/>
      <c r="G11" s="506"/>
      <c r="H11" s="506"/>
      <c r="L11" s="553"/>
      <c r="M11" s="553"/>
      <c r="N11" s="567"/>
      <c r="O11" s="583"/>
      <c r="P11" s="583"/>
      <c r="Q11" s="583"/>
      <c r="R11" s="583"/>
      <c r="S11" s="583"/>
      <c r="T11" s="583"/>
      <c r="U11" s="487"/>
      <c r="V11" s="487"/>
      <c r="Z11" s="504" t="s">
        <v>373</v>
      </c>
      <c r="AC11" s="506"/>
      <c r="AD11" s="506"/>
      <c r="AE11" s="506"/>
      <c r="AF11" s="506"/>
      <c r="AG11" s="506"/>
    </row>
    <row r="12" spans="10:26" ht="14.25">
      <c r="J12" s="482"/>
      <c r="K12" s="482"/>
      <c r="L12" s="478"/>
      <c r="M12" s="478"/>
      <c r="N12" s="478"/>
      <c r="O12" s="1249"/>
      <c r="P12" s="1249"/>
      <c r="Q12" s="1249"/>
      <c r="R12" s="1249"/>
      <c r="S12" s="1249"/>
      <c r="T12" s="1249"/>
      <c r="U12" s="1249"/>
      <c r="V12" s="1249"/>
      <c r="W12" s="1249"/>
      <c r="X12" s="1249"/>
      <c r="Y12" s="1249"/>
      <c r="Z12" s="1249"/>
    </row>
    <row r="13" spans="10:28" ht="14.25" customHeight="1">
      <c r="J13" s="482"/>
      <c r="K13" s="482"/>
      <c r="L13" s="1215" t="s">
        <v>454</v>
      </c>
      <c r="M13" s="1215"/>
      <c r="N13" s="1215"/>
      <c r="O13" s="1215"/>
      <c r="P13" s="1215"/>
      <c r="Q13" s="1215"/>
      <c r="R13" s="1215"/>
      <c r="S13" s="1215"/>
      <c r="T13" s="1215"/>
      <c r="U13" s="1215"/>
      <c r="V13" s="1215"/>
      <c r="W13" s="1215"/>
      <c r="X13" s="1215"/>
      <c r="Y13" s="1215"/>
      <c r="Z13" s="1215"/>
      <c r="AA13" s="1215"/>
      <c r="AB13" s="1153" t="s">
        <v>455</v>
      </c>
    </row>
    <row r="14" spans="10:28" ht="14.25" customHeight="1">
      <c r="J14" s="482"/>
      <c r="K14" s="482"/>
      <c r="L14" s="1215" t="s">
        <v>92</v>
      </c>
      <c r="M14" s="1215" t="s">
        <v>640</v>
      </c>
      <c r="N14" s="579"/>
      <c r="O14" s="1153" t="s">
        <v>642</v>
      </c>
      <c r="P14" s="1153"/>
      <c r="Q14" s="1153"/>
      <c r="R14" s="1153"/>
      <c r="S14" s="1153"/>
      <c r="T14" s="1153"/>
      <c r="U14" s="1153"/>
      <c r="V14" s="1153"/>
      <c r="W14" s="1153"/>
      <c r="X14" s="1153"/>
      <c r="Y14" s="1153"/>
      <c r="Z14" s="1215" t="s">
        <v>341</v>
      </c>
      <c r="AA14" s="1248" t="s">
        <v>275</v>
      </c>
      <c r="AB14" s="1153"/>
    </row>
    <row r="15" spans="1:33" s="524" customFormat="1" ht="14.25" customHeight="1">
      <c r="A15" s="586"/>
      <c r="B15" s="586"/>
      <c r="C15" s="586"/>
      <c r="D15" s="586"/>
      <c r="E15" s="586"/>
      <c r="F15" s="586"/>
      <c r="G15" s="592"/>
      <c r="H15" s="592"/>
      <c r="I15" s="532"/>
      <c r="J15" s="530"/>
      <c r="K15" s="530"/>
      <c r="L15" s="1215"/>
      <c r="M15" s="1215"/>
      <c r="N15" s="579"/>
      <c r="O15" s="1259" t="s">
        <v>668</v>
      </c>
      <c r="P15" s="1259" t="s">
        <v>621</v>
      </c>
      <c r="Q15" s="1259" t="s">
        <v>622</v>
      </c>
      <c r="R15" s="1259" t="s">
        <v>271</v>
      </c>
      <c r="S15" s="1259"/>
      <c r="T15" s="1259" t="s">
        <v>271</v>
      </c>
      <c r="U15" s="1259"/>
      <c r="V15" s="653"/>
      <c r="W15" s="1258" t="s">
        <v>655</v>
      </c>
      <c r="X15" s="1258"/>
      <c r="Y15" s="1258"/>
      <c r="Z15" s="1215"/>
      <c r="AA15" s="1248"/>
      <c r="AB15" s="1153"/>
      <c r="AC15" s="586"/>
      <c r="AD15" s="586"/>
      <c r="AE15" s="586"/>
      <c r="AF15" s="586"/>
      <c r="AG15" s="586"/>
    </row>
    <row r="16" spans="10:28" ht="56.25" customHeight="1">
      <c r="J16" s="482"/>
      <c r="K16" s="482"/>
      <c r="L16" s="1215"/>
      <c r="M16" s="1215"/>
      <c r="N16" s="579"/>
      <c r="O16" s="1259"/>
      <c r="P16" s="1259"/>
      <c r="Q16" s="1259"/>
      <c r="R16" s="536" t="s">
        <v>623</v>
      </c>
      <c r="S16" s="536" t="s">
        <v>624</v>
      </c>
      <c r="T16" s="536" t="s">
        <v>625</v>
      </c>
      <c r="U16" s="536" t="s">
        <v>626</v>
      </c>
      <c r="V16" s="536"/>
      <c r="W16" s="537" t="s">
        <v>274</v>
      </c>
      <c r="X16" s="1260" t="s">
        <v>273</v>
      </c>
      <c r="Y16" s="1260"/>
      <c r="Z16" s="1215"/>
      <c r="AA16" s="1248"/>
      <c r="AB16" s="1153"/>
    </row>
    <row r="17" spans="10:28" ht="14.25">
      <c r="J17" s="482"/>
      <c r="K17" s="490">
        <v>1</v>
      </c>
      <c r="L17" s="479" t="s">
        <v>93</v>
      </c>
      <c r="M17" s="479" t="s">
        <v>49</v>
      </c>
      <c r="N17" s="497" t="s">
        <v>49</v>
      </c>
      <c r="O17" s="488">
        <f ca="1">OFFSET(O17,0,-1)+1</f>
        <v>3</v>
      </c>
      <c r="P17" s="488">
        <f aca="true" ca="1" t="shared" si="0" ref="P17:W17">OFFSET(P17,0,-1)+1</f>
        <v>4</v>
      </c>
      <c r="Q17" s="488">
        <f ca="1" t="shared" si="0"/>
        <v>5</v>
      </c>
      <c r="R17" s="488">
        <f ca="1" t="shared" si="0"/>
        <v>6</v>
      </c>
      <c r="S17" s="488">
        <f ca="1" t="shared" si="0"/>
        <v>7</v>
      </c>
      <c r="T17" s="488">
        <f ca="1" t="shared" si="0"/>
        <v>8</v>
      </c>
      <c r="U17" s="488">
        <f ca="1" t="shared" si="0"/>
        <v>9</v>
      </c>
      <c r="V17" s="496">
        <f ca="1">OFFSET(V17,0,-1)</f>
        <v>9</v>
      </c>
      <c r="W17" s="488">
        <f ca="1" t="shared" si="0"/>
        <v>10</v>
      </c>
      <c r="X17" s="1233">
        <f ca="1">OFFSET(X17,0,-1)+1</f>
        <v>11</v>
      </c>
      <c r="Y17" s="1233"/>
      <c r="Z17" s="488">
        <f ca="1">OFFSET(Z17,0,-2)+1</f>
        <v>12</v>
      </c>
      <c r="AB17" s="488">
        <f ca="1">OFFSET(AB17,0,-2)+1</f>
        <v>13</v>
      </c>
    </row>
    <row r="18" spans="1:28" ht="22.5">
      <c r="A18" s="1234">
        <v>1</v>
      </c>
      <c r="B18" s="1054"/>
      <c r="C18" s="1054"/>
      <c r="D18" s="1054"/>
      <c r="E18" s="1055"/>
      <c r="F18" s="1056"/>
      <c r="G18" s="1054"/>
      <c r="H18" s="1054"/>
      <c r="I18" s="1042"/>
      <c r="J18" s="1047"/>
      <c r="K18" s="1047"/>
      <c r="L18" s="594">
        <f>mergeValue(A18)</f>
        <v>1</v>
      </c>
      <c r="M18" s="642" t="s">
        <v>20</v>
      </c>
      <c r="N18" s="581"/>
      <c r="O18" s="1247"/>
      <c r="P18" s="1247"/>
      <c r="Q18" s="1247"/>
      <c r="R18" s="1247"/>
      <c r="S18" s="1247"/>
      <c r="T18" s="1247"/>
      <c r="U18" s="1247"/>
      <c r="V18" s="1247"/>
      <c r="W18" s="1247"/>
      <c r="X18" s="1247"/>
      <c r="Y18" s="1247"/>
      <c r="Z18" s="1247"/>
      <c r="AA18" s="1247"/>
      <c r="AB18" s="631" t="s">
        <v>476</v>
      </c>
    </row>
    <row r="19" spans="1:28" ht="22.5">
      <c r="A19" s="1234"/>
      <c r="B19" s="1234">
        <v>1</v>
      </c>
      <c r="C19" s="1054"/>
      <c r="D19" s="1054"/>
      <c r="E19" s="1056"/>
      <c r="F19" s="1056"/>
      <c r="G19" s="1054"/>
      <c r="H19" s="1054"/>
      <c r="I19" s="1049"/>
      <c r="J19" s="1044"/>
      <c r="K19" s="1043"/>
      <c r="L19" s="594" t="str">
        <f>mergeValue(A19)&amp;"."&amp;mergeValue(B19)</f>
        <v>1.1</v>
      </c>
      <c r="M19" s="547" t="s">
        <v>16</v>
      </c>
      <c r="N19" s="581"/>
      <c r="O19" s="1247"/>
      <c r="P19" s="1247"/>
      <c r="Q19" s="1247"/>
      <c r="R19" s="1247"/>
      <c r="S19" s="1247"/>
      <c r="T19" s="1247"/>
      <c r="U19" s="1247"/>
      <c r="V19" s="1247"/>
      <c r="W19" s="1247"/>
      <c r="X19" s="1247"/>
      <c r="Y19" s="1247"/>
      <c r="Z19" s="1247"/>
      <c r="AA19" s="1247"/>
      <c r="AB19" s="631" t="s">
        <v>477</v>
      </c>
    </row>
    <row r="20" spans="1:28" ht="22.5">
      <c r="A20" s="1234"/>
      <c r="B20" s="1234"/>
      <c r="C20" s="1234">
        <v>1</v>
      </c>
      <c r="D20" s="1054"/>
      <c r="E20" s="1056"/>
      <c r="F20" s="1056"/>
      <c r="G20" s="1054"/>
      <c r="H20" s="1054"/>
      <c r="I20" s="1049"/>
      <c r="J20" s="1044"/>
      <c r="K20" s="1043"/>
      <c r="L20" s="594" t="str">
        <f>mergeValue(A20)&amp;"."&amp;mergeValue(B20)&amp;"."&amp;mergeValue(C20)</f>
        <v>1.1.1</v>
      </c>
      <c r="M20" s="548" t="s">
        <v>7</v>
      </c>
      <c r="N20" s="581"/>
      <c r="O20" s="1247"/>
      <c r="P20" s="1247"/>
      <c r="Q20" s="1247"/>
      <c r="R20" s="1247"/>
      <c r="S20" s="1247"/>
      <c r="T20" s="1247"/>
      <c r="U20" s="1247"/>
      <c r="V20" s="1247"/>
      <c r="W20" s="1247"/>
      <c r="X20" s="1247"/>
      <c r="Y20" s="1247"/>
      <c r="Z20" s="1247"/>
      <c r="AA20" s="1247"/>
      <c r="AB20" s="631" t="s">
        <v>634</v>
      </c>
    </row>
    <row r="21" spans="1:28" ht="22.5">
      <c r="A21" s="1234"/>
      <c r="B21" s="1234"/>
      <c r="C21" s="1234"/>
      <c r="D21" s="1234">
        <v>1</v>
      </c>
      <c r="E21" s="1056"/>
      <c r="F21" s="1056"/>
      <c r="G21" s="1054"/>
      <c r="H21" s="1054"/>
      <c r="I21" s="1049"/>
      <c r="J21" s="1044"/>
      <c r="K21" s="1043"/>
      <c r="L21" s="594" t="str">
        <f>mergeValue(A21)&amp;"."&amp;mergeValue(B21)&amp;"."&amp;mergeValue(C21)&amp;"."&amp;mergeValue(D21)</f>
        <v>1.1.1.1</v>
      </c>
      <c r="M21" s="549" t="s">
        <v>22</v>
      </c>
      <c r="N21" s="581"/>
      <c r="O21" s="1247"/>
      <c r="P21" s="1247"/>
      <c r="Q21" s="1247"/>
      <c r="R21" s="1247"/>
      <c r="S21" s="1247"/>
      <c r="T21" s="1247"/>
      <c r="U21" s="1247"/>
      <c r="V21" s="1247"/>
      <c r="W21" s="1247"/>
      <c r="X21" s="1247"/>
      <c r="Y21" s="1247"/>
      <c r="Z21" s="1247"/>
      <c r="AA21" s="1247"/>
      <c r="AB21" s="631" t="s">
        <v>635</v>
      </c>
    </row>
    <row r="22" spans="1:28" ht="0" customHeight="1" hidden="1">
      <c r="A22" s="1234"/>
      <c r="B22" s="1234"/>
      <c r="C22" s="1234"/>
      <c r="D22" s="1234"/>
      <c r="E22" s="1234">
        <v>1</v>
      </c>
      <c r="F22" s="1056"/>
      <c r="G22" s="1054"/>
      <c r="H22" s="1054"/>
      <c r="I22" s="1048"/>
      <c r="J22" s="1044"/>
      <c r="K22" s="1043"/>
      <c r="L22" s="594"/>
      <c r="M22" s="555"/>
      <c r="N22" s="58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509"/>
      <c r="AB22" s="631"/>
    </row>
    <row r="23" spans="1:32" ht="90">
      <c r="A23" s="1234"/>
      <c r="B23" s="1234"/>
      <c r="C23" s="1234"/>
      <c r="D23" s="1234"/>
      <c r="E23" s="1234"/>
      <c r="F23" s="1234">
        <v>1</v>
      </c>
      <c r="G23" s="1054"/>
      <c r="H23" s="1054"/>
      <c r="I23" s="1256"/>
      <c r="J23" s="1044"/>
      <c r="K23" s="1043"/>
      <c r="L23" s="594" t="str">
        <f>mergeValue(A23)&amp;"."&amp;mergeValue(B23)&amp;"."&amp;mergeValue(C23)&amp;"."&amp;mergeValue(D23)&amp;"."&amp;mergeValue(F23)</f>
        <v>1.1.1.1.1</v>
      </c>
      <c r="M23" s="556" t="s">
        <v>10</v>
      </c>
      <c r="N23" s="582"/>
      <c r="O23" s="1237"/>
      <c r="P23" s="1238"/>
      <c r="Q23" s="1238"/>
      <c r="R23" s="1238"/>
      <c r="S23" s="1238"/>
      <c r="T23" s="1238"/>
      <c r="U23" s="1238"/>
      <c r="V23" s="1238"/>
      <c r="W23" s="1238"/>
      <c r="X23" s="1238"/>
      <c r="Y23" s="1238"/>
      <c r="Z23" s="1238"/>
      <c r="AA23" s="1239"/>
      <c r="AB23" s="631" t="s">
        <v>636</v>
      </c>
      <c r="AD23" s="505">
        <f>strCheckUnique(AE23:AE28)</f>
      </c>
      <c r="AF23" s="505"/>
    </row>
    <row r="24" spans="1:33" ht="135">
      <c r="A24" s="1234"/>
      <c r="B24" s="1234"/>
      <c r="C24" s="1234"/>
      <c r="D24" s="1234"/>
      <c r="E24" s="1234"/>
      <c r="F24" s="1234"/>
      <c r="G24" s="1234">
        <v>1</v>
      </c>
      <c r="H24" s="1054"/>
      <c r="I24" s="1256"/>
      <c r="J24" s="1257"/>
      <c r="K24" s="1050"/>
      <c r="L24" s="594" t="str">
        <f>mergeValue(A24)&amp;"."&amp;mergeValue(B24)&amp;"."&amp;mergeValue(C24)&amp;"."&amp;mergeValue(D24)&amp;"."&amp;mergeValue(F24)&amp;"."&amp;mergeValue(G24)</f>
        <v>1.1.1.1.1.1</v>
      </c>
      <c r="M24" s="1070" t="s">
        <v>651</v>
      </c>
      <c r="N24" s="647"/>
      <c r="O24" s="563"/>
      <c r="P24" s="563"/>
      <c r="Q24" s="563"/>
      <c r="R24" s="494"/>
      <c r="S24" s="1096"/>
      <c r="T24" s="494"/>
      <c r="U24" s="1096"/>
      <c r="V24" s="585" t="str">
        <f>W24&amp;"-"&amp;Y24</f>
        <v>-</v>
      </c>
      <c r="W24" s="1241"/>
      <c r="X24" s="1230" t="s">
        <v>84</v>
      </c>
      <c r="Y24" s="1241"/>
      <c r="Z24" s="1230" t="s">
        <v>85</v>
      </c>
      <c r="AA24" s="538"/>
      <c r="AB24" s="631" t="s">
        <v>669</v>
      </c>
      <c r="AC24" s="501">
        <f>strCheckDate(O24:AA24)</f>
      </c>
      <c r="AD24" s="505"/>
      <c r="AE24" s="505" t="str">
        <f>IF(M24="","",M24)</f>
        <v>горячая вода в системе централизованного теплоснабжения на горячее водоснабжение</v>
      </c>
      <c r="AF24" s="505"/>
      <c r="AG24" s="505"/>
    </row>
    <row r="25" spans="1:32" ht="99" customHeight="1">
      <c r="A25" s="1234"/>
      <c r="B25" s="1234"/>
      <c r="C25" s="1234"/>
      <c r="D25" s="1234"/>
      <c r="E25" s="1234"/>
      <c r="F25" s="1234"/>
      <c r="G25" s="1234"/>
      <c r="H25" s="1054">
        <v>1</v>
      </c>
      <c r="I25" s="1256"/>
      <c r="J25" s="1257"/>
      <c r="K25" s="1050"/>
      <c r="L25" s="594" t="str">
        <f>mergeValue(A25)&amp;"."&amp;mergeValue(B25)&amp;"."&amp;mergeValue(C25)&amp;"."&amp;mergeValue(D25)&amp;"."&amp;mergeValue(F25)&amp;"."&amp;mergeValue(G25)&amp;"."&amp;mergeValue(H25)</f>
        <v>1.1.1.1.1.1.1</v>
      </c>
      <c r="M25" s="1072"/>
      <c r="N25" s="495"/>
      <c r="O25" s="563"/>
      <c r="P25" s="563"/>
      <c r="Q25" s="563"/>
      <c r="R25" s="494"/>
      <c r="S25" s="1096"/>
      <c r="T25" s="494"/>
      <c r="U25" s="1096"/>
      <c r="V25" s="585" t="str">
        <f>W25&amp;"-"&amp;Y25</f>
        <v>-</v>
      </c>
      <c r="W25" s="1241"/>
      <c r="X25" s="1230"/>
      <c r="Y25" s="1241"/>
      <c r="Z25" s="1230"/>
      <c r="AA25" s="671"/>
      <c r="AB25" s="1205" t="s">
        <v>670</v>
      </c>
      <c r="AC25" s="501">
        <f>strCheckDate(O25:AA25)</f>
      </c>
      <c r="AF25" s="505"/>
    </row>
    <row r="26" spans="1:32" ht="14.25" customHeight="1" hidden="1">
      <c r="A26" s="1234"/>
      <c r="B26" s="1234"/>
      <c r="C26" s="1234"/>
      <c r="D26" s="1234"/>
      <c r="E26" s="1234"/>
      <c r="F26" s="1234"/>
      <c r="G26" s="1234"/>
      <c r="H26" s="1054"/>
      <c r="I26" s="1256"/>
      <c r="J26" s="1257"/>
      <c r="K26" s="1050"/>
      <c r="L26" s="601"/>
      <c r="M26" s="647"/>
      <c r="N26" s="647"/>
      <c r="O26" s="563"/>
      <c r="P26" s="494"/>
      <c r="Q26" s="494"/>
      <c r="R26" s="494"/>
      <c r="S26" s="494"/>
      <c r="T26" s="494"/>
      <c r="U26" s="560"/>
      <c r="V26" s="585"/>
      <c r="W26" s="1229"/>
      <c r="X26" s="1230"/>
      <c r="Y26" s="1229"/>
      <c r="Z26" s="1230"/>
      <c r="AA26" s="538"/>
      <c r="AB26" s="1206"/>
      <c r="AF26" s="505">
        <f ca="1">OFFSET(AF26,-1,0)</f>
        <v>0</v>
      </c>
    </row>
    <row r="27" spans="1:33" s="476" customFormat="1" ht="15" customHeight="1">
      <c r="A27" s="1234"/>
      <c r="B27" s="1234"/>
      <c r="C27" s="1234"/>
      <c r="D27" s="1234"/>
      <c r="E27" s="1234"/>
      <c r="F27" s="1234"/>
      <c r="G27" s="1234"/>
      <c r="H27" s="1054"/>
      <c r="I27" s="1256"/>
      <c r="J27" s="1257"/>
      <c r="K27" s="1051"/>
      <c r="L27" s="539"/>
      <c r="M27" s="558" t="s">
        <v>41</v>
      </c>
      <c r="N27" s="552"/>
      <c r="O27" s="546"/>
      <c r="P27" s="546"/>
      <c r="Q27" s="546"/>
      <c r="R27" s="546"/>
      <c r="S27" s="546"/>
      <c r="T27" s="546"/>
      <c r="U27" s="546"/>
      <c r="V27" s="546"/>
      <c r="W27" s="564"/>
      <c r="X27" s="565"/>
      <c r="Y27" s="564"/>
      <c r="Z27" s="552"/>
      <c r="AA27" s="561"/>
      <c r="AB27" s="1207"/>
      <c r="AC27" s="502"/>
      <c r="AD27" s="502"/>
      <c r="AE27" s="502"/>
      <c r="AF27" s="502"/>
      <c r="AG27" s="502"/>
    </row>
    <row r="28" spans="1:33" s="476" customFormat="1" ht="15" customHeight="1">
      <c r="A28" s="1234"/>
      <c r="B28" s="1234"/>
      <c r="C28" s="1234"/>
      <c r="D28" s="1234"/>
      <c r="E28" s="1234"/>
      <c r="F28" s="1234"/>
      <c r="G28" s="1054"/>
      <c r="H28" s="1054"/>
      <c r="I28" s="1256"/>
      <c r="J28" s="1052"/>
      <c r="K28" s="1051"/>
      <c r="L28" s="539"/>
      <c r="M28" s="557" t="s">
        <v>25</v>
      </c>
      <c r="N28" s="558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61"/>
      <c r="AC28" s="502"/>
      <c r="AD28" s="502"/>
      <c r="AE28" s="502"/>
      <c r="AF28" s="502"/>
      <c r="AG28" s="502"/>
    </row>
    <row r="29" spans="1:33" s="476" customFormat="1" ht="15" customHeight="1">
      <c r="A29" s="1234"/>
      <c r="B29" s="1234"/>
      <c r="C29" s="1234"/>
      <c r="D29" s="1234"/>
      <c r="E29" s="1234"/>
      <c r="F29" s="1057"/>
      <c r="G29" s="1054"/>
      <c r="H29" s="1054"/>
      <c r="I29" s="1048"/>
      <c r="J29" s="1046"/>
      <c r="K29" s="1051"/>
      <c r="L29" s="539"/>
      <c r="M29" s="552" t="s">
        <v>11</v>
      </c>
      <c r="N29" s="551"/>
      <c r="O29" s="546"/>
      <c r="P29" s="546"/>
      <c r="Q29" s="546"/>
      <c r="R29" s="546"/>
      <c r="S29" s="546"/>
      <c r="T29" s="546"/>
      <c r="U29" s="546"/>
      <c r="V29" s="546"/>
      <c r="W29" s="574"/>
      <c r="X29" s="565"/>
      <c r="Y29" s="564"/>
      <c r="Z29" s="551"/>
      <c r="AA29" s="565"/>
      <c r="AB29" s="561"/>
      <c r="AC29" s="502"/>
      <c r="AD29" s="502"/>
      <c r="AE29" s="502"/>
      <c r="AF29" s="502"/>
      <c r="AG29" s="502"/>
    </row>
    <row r="30" spans="1:33" s="476" customFormat="1" ht="14.25" customHeight="1" hidden="1">
      <c r="A30" s="1234"/>
      <c r="B30" s="1234"/>
      <c r="C30" s="1234"/>
      <c r="D30" s="1056"/>
      <c r="E30" s="1057"/>
      <c r="F30" s="1057"/>
      <c r="G30" s="1054"/>
      <c r="H30" s="1054"/>
      <c r="I30" s="1053"/>
      <c r="J30" s="1046"/>
      <c r="K30" s="1042"/>
      <c r="L30" s="539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61"/>
      <c r="AC30" s="502"/>
      <c r="AD30" s="502"/>
      <c r="AE30" s="502"/>
      <c r="AF30" s="502"/>
      <c r="AG30" s="502"/>
    </row>
    <row r="31" spans="1:33" s="990" customFormat="1" ht="14.25">
      <c r="A31" s="1234"/>
      <c r="B31" s="1234"/>
      <c r="C31" s="1234"/>
      <c r="D31" s="1058"/>
      <c r="E31" s="1058"/>
      <c r="F31" s="1058"/>
      <c r="G31" s="1059"/>
      <c r="H31" s="1058"/>
      <c r="I31" s="1051"/>
      <c r="J31" s="1046"/>
      <c r="K31" s="1051"/>
      <c r="L31" s="689"/>
      <c r="M31" s="1041" t="s">
        <v>17</v>
      </c>
      <c r="N31" s="1002"/>
      <c r="O31" s="1002"/>
      <c r="P31" s="1002"/>
      <c r="Q31" s="1002"/>
      <c r="R31" s="1002"/>
      <c r="S31" s="1002"/>
      <c r="T31" s="1002"/>
      <c r="U31" s="1002"/>
      <c r="V31" s="1002"/>
      <c r="W31" s="1002"/>
      <c r="X31" s="1002"/>
      <c r="Y31" s="1002"/>
      <c r="Z31" s="1002"/>
      <c r="AA31" s="1002"/>
      <c r="AB31" s="763"/>
      <c r="AC31" s="1011"/>
      <c r="AD31" s="1011"/>
      <c r="AE31" s="1011"/>
      <c r="AF31" s="1011"/>
      <c r="AG31" s="1011"/>
    </row>
    <row r="32" spans="1:33" s="476" customFormat="1" ht="15" customHeight="1">
      <c r="A32" s="1234"/>
      <c r="B32" s="1234"/>
      <c r="C32" s="1058"/>
      <c r="D32" s="1058"/>
      <c r="E32" s="1058"/>
      <c r="F32" s="1058"/>
      <c r="G32" s="1059"/>
      <c r="H32" s="1058"/>
      <c r="I32" s="1051"/>
      <c r="J32" s="1046"/>
      <c r="K32" s="1051"/>
      <c r="L32" s="539"/>
      <c r="M32" s="550" t="s">
        <v>18</v>
      </c>
      <c r="N32" s="550"/>
      <c r="O32" s="546"/>
      <c r="P32" s="546"/>
      <c r="Q32" s="546"/>
      <c r="R32" s="546"/>
      <c r="S32" s="546"/>
      <c r="T32" s="546"/>
      <c r="U32" s="546"/>
      <c r="V32" s="546"/>
      <c r="W32" s="574"/>
      <c r="X32" s="565"/>
      <c r="Y32" s="564"/>
      <c r="Z32" s="550"/>
      <c r="AA32" s="565"/>
      <c r="AB32" s="561"/>
      <c r="AC32" s="502"/>
      <c r="AD32" s="502"/>
      <c r="AE32" s="502"/>
      <c r="AF32" s="502"/>
      <c r="AG32" s="502"/>
    </row>
    <row r="33" spans="1:33" s="476" customFormat="1" ht="15" customHeight="1">
      <c r="A33" s="1234"/>
      <c r="B33" s="1058"/>
      <c r="C33" s="1058"/>
      <c r="D33" s="1058"/>
      <c r="E33" s="1058"/>
      <c r="F33" s="1058"/>
      <c r="G33" s="1059"/>
      <c r="H33" s="1058"/>
      <c r="I33" s="1051"/>
      <c r="J33" s="1046"/>
      <c r="K33" s="1051"/>
      <c r="L33" s="539"/>
      <c r="M33" s="559" t="s">
        <v>19</v>
      </c>
      <c r="N33" s="550"/>
      <c r="O33" s="546"/>
      <c r="P33" s="546"/>
      <c r="Q33" s="546"/>
      <c r="R33" s="546"/>
      <c r="S33" s="546"/>
      <c r="T33" s="546"/>
      <c r="U33" s="546"/>
      <c r="V33" s="546"/>
      <c r="W33" s="574"/>
      <c r="X33" s="565"/>
      <c r="Y33" s="564"/>
      <c r="Z33" s="550"/>
      <c r="AA33" s="565"/>
      <c r="AB33" s="561"/>
      <c r="AC33" s="502"/>
      <c r="AD33" s="502"/>
      <c r="AE33" s="502"/>
      <c r="AF33" s="502"/>
      <c r="AG33" s="502"/>
    </row>
    <row r="34" spans="1:33" s="476" customFormat="1" ht="15" customHeight="1">
      <c r="A34" s="1053"/>
      <c r="B34" s="1053"/>
      <c r="C34" s="1053"/>
      <c r="D34" s="1053"/>
      <c r="E34" s="1053"/>
      <c r="F34" s="1053"/>
      <c r="G34" s="1060"/>
      <c r="H34" s="1053"/>
      <c r="I34" s="1045"/>
      <c r="J34" s="1046"/>
      <c r="K34" s="1042"/>
      <c r="L34" s="539"/>
      <c r="M34" s="566" t="s">
        <v>309</v>
      </c>
      <c r="N34" s="550"/>
      <c r="O34" s="546"/>
      <c r="P34" s="546"/>
      <c r="Q34" s="546"/>
      <c r="R34" s="546"/>
      <c r="S34" s="546"/>
      <c r="T34" s="546"/>
      <c r="U34" s="546"/>
      <c r="V34" s="546"/>
      <c r="W34" s="574"/>
      <c r="X34" s="565"/>
      <c r="Y34" s="564"/>
      <c r="Z34" s="550"/>
      <c r="AA34" s="565"/>
      <c r="AB34" s="561"/>
      <c r="AC34" s="502"/>
      <c r="AD34" s="502"/>
      <c r="AE34" s="502"/>
      <c r="AF34" s="502"/>
      <c r="AG34" s="502"/>
    </row>
    <row r="35" spans="12:26" ht="3" customHeight="1"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</row>
    <row r="36" spans="12:23" ht="89.25" customHeight="1">
      <c r="L36" s="1">
        <v>1</v>
      </c>
      <c r="M36" s="1198" t="s">
        <v>673</v>
      </c>
      <c r="N36" s="1198"/>
      <c r="O36" s="1198"/>
      <c r="P36" s="1198"/>
      <c r="Q36" s="1198"/>
      <c r="R36" s="1198"/>
      <c r="S36" s="1198"/>
      <c r="T36" s="1198"/>
      <c r="U36" s="1198"/>
      <c r="V36" s="1198"/>
      <c r="W36" s="1198"/>
    </row>
  </sheetData>
  <sheetProtection password="FA9C" sheet="1" objects="1" scenarios="1" formatColumns="0" formatRows="0"/>
  <mergeCells count="41">
    <mergeCell ref="AB13:AB16"/>
    <mergeCell ref="X16:Y16"/>
    <mergeCell ref="O18:AA18"/>
    <mergeCell ref="O19:AA19"/>
    <mergeCell ref="O20:AA20"/>
    <mergeCell ref="Z24:Z26"/>
    <mergeCell ref="O9:T9"/>
    <mergeCell ref="O10:T10"/>
    <mergeCell ref="L5:T5"/>
    <mergeCell ref="O7:T7"/>
    <mergeCell ref="O8:T8"/>
    <mergeCell ref="O12:Z12"/>
    <mergeCell ref="L14:L16"/>
    <mergeCell ref="L13:AA13"/>
    <mergeCell ref="O21:AA21"/>
    <mergeCell ref="O23:AA23"/>
    <mergeCell ref="W24:W26"/>
    <mergeCell ref="X24:X26"/>
    <mergeCell ref="I23:I28"/>
    <mergeCell ref="J24:J27"/>
    <mergeCell ref="M36:W36"/>
    <mergeCell ref="AB25:AB27"/>
    <mergeCell ref="W15:Y15"/>
    <mergeCell ref="T15:U15"/>
    <mergeCell ref="R15:S15"/>
    <mergeCell ref="O15:O16"/>
    <mergeCell ref="P15:P16"/>
    <mergeCell ref="Q15:Q16"/>
    <mergeCell ref="M14:M16"/>
    <mergeCell ref="Z14:Z16"/>
    <mergeCell ref="AA14:AA16"/>
    <mergeCell ref="O14:Y14"/>
    <mergeCell ref="X17:Y17"/>
    <mergeCell ref="Y24:Y26"/>
    <mergeCell ref="A18:A33"/>
    <mergeCell ref="B19:B32"/>
    <mergeCell ref="C20:C31"/>
    <mergeCell ref="D21:D29"/>
    <mergeCell ref="G24:G27"/>
    <mergeCell ref="E22:E29"/>
    <mergeCell ref="F23:F28"/>
  </mergeCells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4:Y25"/>
    <dataValidation allowBlank="1" promptTitle="checkPeriodRange" sqref="V24:V25"/>
    <dataValidation type="textLength" operator="lessThanOrEqual" allowBlank="1" showInputMessage="1" showErrorMessage="1" prompt="Укажите поставщика" errorTitle="Ошибка" error="Допускается ввод не более 900 символов!" sqref="M25">
      <formula1>900</formula1>
    </dataValidation>
    <dataValidation type="list" allowBlank="1" showInputMessage="1" showErrorMessage="1" errorTitle="Ошибка" error="Выберите значение из списка" sqref="O23">
      <formula1>kind_of_cons</formula1>
    </dataValidation>
    <dataValidation type="list" allowBlank="1" showInputMessage="1" showErrorMessage="1" prompt="Выберите значение из списка" errorTitle="Ошибка" error="Выберите значение из списка" sqref="M24">
      <formula1>kind_of_heat_transfer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215" hidden="1" customWidth="1"/>
    <col min="2" max="4" width="3.7109375" style="202" hidden="1" customWidth="1"/>
    <col min="5" max="5" width="3.7109375" style="87" customWidth="1"/>
    <col min="6" max="6" width="9.7109375" style="36" customWidth="1"/>
    <col min="7" max="7" width="37.7109375" style="36" customWidth="1"/>
    <col min="8" max="8" width="66.8515625" style="36" customWidth="1"/>
    <col min="9" max="9" width="115.7109375" style="36" customWidth="1"/>
    <col min="10" max="11" width="10.57421875" style="202" customWidth="1"/>
    <col min="12" max="12" width="11.140625" style="202" customWidth="1"/>
    <col min="13" max="20" width="10.57421875" style="202" customWidth="1"/>
    <col min="21" max="16384" width="10.57421875" style="36" customWidth="1"/>
  </cols>
  <sheetData>
    <row r="1" ht="3" customHeight="1">
      <c r="A1" s="215" t="s">
        <v>209</v>
      </c>
    </row>
    <row r="2" spans="6:9" ht="22.5">
      <c r="F2" s="1199" t="s">
        <v>491</v>
      </c>
      <c r="G2" s="1200"/>
      <c r="H2" s="1201"/>
      <c r="I2" s="436"/>
    </row>
    <row r="3" ht="3" customHeight="1"/>
    <row r="4" spans="1:20" s="190" customFormat="1" ht="11.25">
      <c r="A4" s="214"/>
      <c r="B4" s="214"/>
      <c r="C4" s="214"/>
      <c r="D4" s="214"/>
      <c r="F4" s="1153" t="s">
        <v>454</v>
      </c>
      <c r="G4" s="1153"/>
      <c r="H4" s="1153"/>
      <c r="I4" s="1202" t="s">
        <v>455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20" s="190" customFormat="1" ht="11.25" customHeight="1">
      <c r="A5" s="214"/>
      <c r="B5" s="214"/>
      <c r="C5" s="214"/>
      <c r="D5" s="214"/>
      <c r="F5" s="319" t="s">
        <v>92</v>
      </c>
      <c r="G5" s="337" t="s">
        <v>457</v>
      </c>
      <c r="H5" s="318" t="s">
        <v>442</v>
      </c>
      <c r="I5" s="1202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</row>
    <row r="6" spans="1:20" s="190" customFormat="1" ht="12" customHeight="1">
      <c r="A6" s="214"/>
      <c r="B6" s="214"/>
      <c r="C6" s="214"/>
      <c r="D6" s="214"/>
      <c r="F6" s="320" t="s">
        <v>93</v>
      </c>
      <c r="G6" s="322">
        <v>2</v>
      </c>
      <c r="H6" s="323">
        <v>3</v>
      </c>
      <c r="I6" s="321">
        <v>4</v>
      </c>
      <c r="J6" s="214">
        <v>4</v>
      </c>
      <c r="K6" s="214"/>
      <c r="L6" s="214"/>
      <c r="M6" s="214"/>
      <c r="N6" s="214"/>
      <c r="O6" s="214"/>
      <c r="P6" s="214"/>
      <c r="Q6" s="214"/>
      <c r="R6" s="214"/>
      <c r="S6" s="214"/>
      <c r="T6" s="214"/>
    </row>
    <row r="7" spans="1:20" s="190" customFormat="1" ht="18.75">
      <c r="A7" s="214"/>
      <c r="B7" s="214"/>
      <c r="C7" s="214"/>
      <c r="D7" s="214"/>
      <c r="F7" s="335">
        <v>1</v>
      </c>
      <c r="G7" s="417" t="s">
        <v>492</v>
      </c>
      <c r="H7" s="317" t="str">
        <f>IF(dateCh="","",dateCh)</f>
        <v>10.12.2019</v>
      </c>
      <c r="I7" s="196" t="s">
        <v>493</v>
      </c>
      <c r="J7" s="334"/>
      <c r="K7" s="214"/>
      <c r="L7" s="214"/>
      <c r="M7" s="214"/>
      <c r="N7" s="214"/>
      <c r="O7" s="214"/>
      <c r="P7" s="214"/>
      <c r="Q7" s="214"/>
      <c r="R7" s="214"/>
      <c r="S7" s="214"/>
      <c r="T7" s="214"/>
    </row>
    <row r="8" spans="1:20" s="190" customFormat="1" ht="45">
      <c r="A8" s="1203">
        <v>1</v>
      </c>
      <c r="B8" s="214"/>
      <c r="C8" s="214"/>
      <c r="D8" s="214"/>
      <c r="F8" s="335" t="str">
        <f>"2."&amp;mergeValue(A8)</f>
        <v>2.1</v>
      </c>
      <c r="G8" s="417" t="s">
        <v>494</v>
      </c>
      <c r="H8" s="317"/>
      <c r="I8" s="196" t="s">
        <v>591</v>
      </c>
      <c r="J8" s="334"/>
      <c r="K8" s="214"/>
      <c r="L8" s="214"/>
      <c r="M8" s="214"/>
      <c r="N8" s="214"/>
      <c r="O8" s="214"/>
      <c r="P8" s="214"/>
      <c r="Q8" s="214"/>
      <c r="R8" s="214"/>
      <c r="S8" s="214"/>
      <c r="T8" s="214"/>
    </row>
    <row r="9" spans="1:20" s="190" customFormat="1" ht="22.5">
      <c r="A9" s="1203"/>
      <c r="B9" s="214"/>
      <c r="C9" s="214"/>
      <c r="D9" s="214"/>
      <c r="F9" s="335" t="str">
        <f>"3."&amp;mergeValue(A9)</f>
        <v>3.1</v>
      </c>
      <c r="G9" s="417" t="s">
        <v>495</v>
      </c>
      <c r="H9" s="317"/>
      <c r="I9" s="196" t="s">
        <v>589</v>
      </c>
      <c r="J9" s="334"/>
      <c r="K9" s="214"/>
      <c r="L9" s="214"/>
      <c r="M9" s="214"/>
      <c r="N9" s="214"/>
      <c r="O9" s="214"/>
      <c r="P9" s="214"/>
      <c r="Q9" s="214"/>
      <c r="R9" s="214"/>
      <c r="S9" s="214"/>
      <c r="T9" s="214"/>
    </row>
    <row r="10" spans="1:20" s="190" customFormat="1" ht="22.5">
      <c r="A10" s="1203"/>
      <c r="B10" s="214"/>
      <c r="C10" s="214"/>
      <c r="D10" s="214"/>
      <c r="F10" s="335" t="str">
        <f>"4."&amp;mergeValue(A10)</f>
        <v>4.1</v>
      </c>
      <c r="G10" s="417" t="s">
        <v>496</v>
      </c>
      <c r="H10" s="318" t="s">
        <v>458</v>
      </c>
      <c r="I10" s="196"/>
      <c r="J10" s="334"/>
      <c r="K10" s="214"/>
      <c r="L10" s="214"/>
      <c r="M10" s="214"/>
      <c r="N10" s="214"/>
      <c r="O10" s="214"/>
      <c r="P10" s="214"/>
      <c r="Q10" s="214"/>
      <c r="R10" s="214"/>
      <c r="S10" s="214"/>
      <c r="T10" s="214"/>
    </row>
    <row r="11" spans="1:20" s="190" customFormat="1" ht="18.75">
      <c r="A11" s="1203"/>
      <c r="B11" s="1203">
        <v>1</v>
      </c>
      <c r="C11" s="344"/>
      <c r="D11" s="344"/>
      <c r="F11" s="335" t="str">
        <f>"4."&amp;mergeValue(A11)&amp;"."&amp;mergeValue(B11)</f>
        <v>4.1.1</v>
      </c>
      <c r="G11" s="324" t="s">
        <v>593</v>
      </c>
      <c r="H11" s="317" t="str">
        <f>IF(region_name="","",region_name)</f>
        <v>Нижегородская область</v>
      </c>
      <c r="I11" s="196" t="s">
        <v>499</v>
      </c>
      <c r="J11" s="334"/>
      <c r="K11" s="214"/>
      <c r="L11" s="214"/>
      <c r="M11" s="214"/>
      <c r="N11" s="214"/>
      <c r="O11" s="214"/>
      <c r="P11" s="214"/>
      <c r="Q11" s="214"/>
      <c r="R11" s="214"/>
      <c r="S11" s="214"/>
      <c r="T11" s="214"/>
    </row>
    <row r="12" spans="1:20" s="190" customFormat="1" ht="22.5">
      <c r="A12" s="1203"/>
      <c r="B12" s="1203"/>
      <c r="C12" s="1203">
        <v>1</v>
      </c>
      <c r="D12" s="344"/>
      <c r="F12" s="335" t="str">
        <f>"4."&amp;mergeValue(A12)&amp;"."&amp;mergeValue(B12)&amp;"."&amp;mergeValue(C12)</f>
        <v>4.1.1.1</v>
      </c>
      <c r="G12" s="341" t="s">
        <v>497</v>
      </c>
      <c r="H12" s="317"/>
      <c r="I12" s="196" t="s">
        <v>500</v>
      </c>
      <c r="J12" s="334"/>
      <c r="K12" s="214"/>
      <c r="L12" s="214"/>
      <c r="M12" s="214"/>
      <c r="N12" s="214"/>
      <c r="O12" s="214"/>
      <c r="P12" s="214"/>
      <c r="Q12" s="214"/>
      <c r="R12" s="214"/>
      <c r="S12" s="214"/>
      <c r="T12" s="214"/>
    </row>
    <row r="13" spans="1:20" s="190" customFormat="1" ht="39" customHeight="1">
      <c r="A13" s="1203"/>
      <c r="B13" s="1203"/>
      <c r="C13" s="1203"/>
      <c r="D13" s="344">
        <v>1</v>
      </c>
      <c r="F13" s="335" t="str">
        <f>"4."&amp;mergeValue(A13)&amp;"."&amp;mergeValue(B13)&amp;"."&amp;mergeValue(C13)&amp;"."&amp;mergeValue(D13)</f>
        <v>4.1.1.1.1</v>
      </c>
      <c r="G13" s="420" t="s">
        <v>498</v>
      </c>
      <c r="H13" s="317"/>
      <c r="I13" s="1204" t="s">
        <v>592</v>
      </c>
      <c r="J13" s="334"/>
      <c r="K13" s="214"/>
      <c r="L13" s="214"/>
      <c r="M13" s="214"/>
      <c r="N13" s="214"/>
      <c r="O13" s="214"/>
      <c r="P13" s="214"/>
      <c r="Q13" s="214"/>
      <c r="R13" s="214"/>
      <c r="S13" s="214"/>
      <c r="T13" s="214"/>
    </row>
    <row r="14" spans="1:20" s="190" customFormat="1" ht="18.75">
      <c r="A14" s="1203"/>
      <c r="B14" s="1203"/>
      <c r="C14" s="1203"/>
      <c r="D14" s="344"/>
      <c r="F14" s="338"/>
      <c r="G14" s="150" t="s">
        <v>4</v>
      </c>
      <c r="H14" s="343"/>
      <c r="I14" s="1204"/>
      <c r="J14" s="334"/>
      <c r="K14" s="214"/>
      <c r="L14" s="214"/>
      <c r="M14" s="214"/>
      <c r="N14" s="214"/>
      <c r="O14" s="214"/>
      <c r="P14" s="214"/>
      <c r="Q14" s="214"/>
      <c r="R14" s="214"/>
      <c r="S14" s="214"/>
      <c r="T14" s="214"/>
    </row>
    <row r="15" spans="1:20" s="190" customFormat="1" ht="18.75">
      <c r="A15" s="1203"/>
      <c r="B15" s="1203"/>
      <c r="C15" s="344"/>
      <c r="D15" s="344"/>
      <c r="F15" s="338"/>
      <c r="G15" s="149" t="s">
        <v>403</v>
      </c>
      <c r="H15" s="339"/>
      <c r="I15" s="340"/>
      <c r="J15" s="334"/>
      <c r="K15" s="214"/>
      <c r="L15" s="214"/>
      <c r="M15" s="214"/>
      <c r="N15" s="214"/>
      <c r="O15" s="214"/>
      <c r="P15" s="214"/>
      <c r="Q15" s="214"/>
      <c r="R15" s="214"/>
      <c r="S15" s="214"/>
      <c r="T15" s="214"/>
    </row>
    <row r="16" spans="1:20" s="190" customFormat="1" ht="18.75">
      <c r="A16" s="1203"/>
      <c r="B16" s="214"/>
      <c r="C16" s="214"/>
      <c r="D16" s="214"/>
      <c r="F16" s="338"/>
      <c r="G16" s="155" t="s">
        <v>506</v>
      </c>
      <c r="H16" s="339"/>
      <c r="I16" s="340"/>
      <c r="J16" s="334"/>
      <c r="K16" s="214"/>
      <c r="L16" s="214"/>
      <c r="M16" s="214"/>
      <c r="N16" s="214"/>
      <c r="O16" s="214"/>
      <c r="P16" s="214"/>
      <c r="Q16" s="214"/>
      <c r="R16" s="214"/>
      <c r="S16" s="214"/>
      <c r="T16" s="214"/>
    </row>
    <row r="17" spans="1:20" s="190" customFormat="1" ht="18.75">
      <c r="A17" s="214"/>
      <c r="B17" s="214"/>
      <c r="C17" s="214"/>
      <c r="D17" s="214"/>
      <c r="F17" s="338"/>
      <c r="G17" s="165" t="s">
        <v>505</v>
      </c>
      <c r="H17" s="339"/>
      <c r="I17" s="340"/>
      <c r="J17" s="334"/>
      <c r="K17" s="214"/>
      <c r="L17" s="214"/>
      <c r="M17" s="214"/>
      <c r="N17" s="214"/>
      <c r="O17" s="214"/>
      <c r="P17" s="214"/>
      <c r="Q17" s="214"/>
      <c r="R17" s="214"/>
      <c r="S17" s="214"/>
      <c r="T17" s="214"/>
    </row>
    <row r="18" spans="1:20" s="326" customFormat="1" ht="3" customHeight="1">
      <c r="A18" s="327"/>
      <c r="B18" s="327"/>
      <c r="C18" s="327"/>
      <c r="D18" s="327"/>
      <c r="F18" s="325"/>
      <c r="G18" s="418"/>
      <c r="H18" s="419"/>
      <c r="I18" s="226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</row>
    <row r="19" spans="1:20" s="326" customFormat="1" ht="15" customHeight="1">
      <c r="A19" s="327"/>
      <c r="B19" s="327"/>
      <c r="C19" s="327"/>
      <c r="D19" s="327"/>
      <c r="F19" s="325"/>
      <c r="G19" s="1198" t="s">
        <v>594</v>
      </c>
      <c r="H19" s="1198"/>
      <c r="I19" s="226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4:AK34"/>
  <sheetViews>
    <sheetView showGridLines="0" zoomScalePageLayoutView="0" workbookViewId="0" topLeftCell="I4">
      <selection activeCell="A1" sqref="A1"/>
    </sheetView>
  </sheetViews>
  <sheetFormatPr defaultColWidth="10.57421875" defaultRowHeight="11.25"/>
  <cols>
    <col min="1" max="6" width="10.57421875" style="501" hidden="1" customWidth="1"/>
    <col min="7" max="8" width="7.00390625" style="507" hidden="1" customWidth="1"/>
    <col min="9" max="9" width="3.7109375" style="484" customWidth="1"/>
    <col min="10" max="11" width="3.7109375" style="483" customWidth="1"/>
    <col min="12" max="12" width="12.7109375" style="477" customWidth="1"/>
    <col min="13" max="13" width="47.421875" style="477" customWidth="1"/>
    <col min="14" max="16" width="3.7109375" style="477" customWidth="1"/>
    <col min="17" max="17" width="23.7109375" style="477" customWidth="1"/>
    <col min="18" max="20" width="3.7109375" style="477" customWidth="1"/>
    <col min="21" max="21" width="23.7109375" style="477" customWidth="1"/>
    <col min="22" max="24" width="3.7109375" style="477" customWidth="1"/>
    <col min="25" max="27" width="23.7109375" style="477" customWidth="1"/>
    <col min="28" max="28" width="11.7109375" style="477" customWidth="1"/>
    <col min="29" max="29" width="3.7109375" style="477" customWidth="1"/>
    <col min="30" max="30" width="11.7109375" style="477" customWidth="1"/>
    <col min="31" max="31" width="8.57421875" style="477" hidden="1" customWidth="1"/>
    <col min="32" max="32" width="4.7109375" style="477" customWidth="1"/>
    <col min="33" max="33" width="115.7109375" style="477" customWidth="1"/>
    <col min="34" max="35" width="10.57421875" style="501" customWidth="1"/>
    <col min="36" max="36" width="13.421875" style="501" customWidth="1"/>
    <col min="37" max="37" width="10.57421875" style="501" customWidth="1"/>
    <col min="38" max="246" width="10.57421875" style="477" customWidth="1"/>
    <col min="247" max="254" width="0" style="477" hidden="1" customWidth="1"/>
    <col min="255" max="16384" width="3.7109375" style="477" customWidth="1"/>
  </cols>
  <sheetData>
    <row r="1" ht="14.25" hidden="1"/>
    <row r="2" ht="14.25" hidden="1"/>
    <row r="3" ht="14.25" hidden="1"/>
    <row r="4" spans="10:31" ht="3" customHeight="1">
      <c r="J4" s="482"/>
      <c r="K4" s="482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85"/>
      <c r="AA4" s="485"/>
      <c r="AB4" s="485"/>
      <c r="AC4" s="485"/>
      <c r="AD4" s="485"/>
      <c r="AE4" s="478"/>
    </row>
    <row r="5" spans="10:31" ht="22.5" customHeight="1">
      <c r="J5" s="482"/>
      <c r="K5" s="482"/>
      <c r="L5" s="1231" t="s">
        <v>675</v>
      </c>
      <c r="M5" s="1231"/>
      <c r="N5" s="1231"/>
      <c r="O5" s="1231"/>
      <c r="P5" s="1231"/>
      <c r="Q5" s="1231"/>
      <c r="R5" s="1231"/>
      <c r="S5" s="1231"/>
      <c r="T5" s="1231"/>
      <c r="U5" s="580"/>
      <c r="V5" s="580"/>
      <c r="W5" s="524"/>
      <c r="X5" s="524"/>
      <c r="Y5" s="586"/>
      <c r="Z5" s="586"/>
      <c r="AA5" s="586"/>
      <c r="AB5" s="586"/>
      <c r="AC5" s="586"/>
      <c r="AD5" s="586"/>
      <c r="AE5" s="498"/>
    </row>
    <row r="6" spans="10:21" ht="3" customHeight="1">
      <c r="J6" s="482"/>
      <c r="K6" s="482"/>
      <c r="L6" s="478"/>
      <c r="M6" s="478"/>
      <c r="N6" s="478"/>
      <c r="O6" s="481"/>
      <c r="P6" s="481"/>
      <c r="Q6" s="481"/>
      <c r="R6" s="481"/>
      <c r="S6" s="481"/>
      <c r="T6" s="481"/>
      <c r="U6" s="478"/>
    </row>
    <row r="7" spans="1:37" s="524" customFormat="1" ht="22.5">
      <c r="A7" s="586"/>
      <c r="B7" s="586"/>
      <c r="C7" s="586"/>
      <c r="D7" s="586"/>
      <c r="E7" s="586"/>
      <c r="F7" s="586"/>
      <c r="G7" s="592"/>
      <c r="H7" s="592"/>
      <c r="I7" s="532"/>
      <c r="J7" s="530"/>
      <c r="K7" s="530"/>
      <c r="L7" s="525"/>
      <c r="M7" s="673" t="s">
        <v>502</v>
      </c>
      <c r="N7" s="1208" t="str">
        <f>IF(NameOrPr_ch="",IF(NameOrPr="","",NameOrPr),NameOrPr_ch)</f>
        <v>Региональная служба по тарифам Нижегородской области</v>
      </c>
      <c r="O7" s="1208"/>
      <c r="P7" s="1208"/>
      <c r="Q7" s="1208"/>
      <c r="R7" s="1208"/>
      <c r="S7" s="1208"/>
      <c r="T7" s="1208"/>
      <c r="U7" s="670"/>
      <c r="AH7" s="586"/>
      <c r="AI7" s="586"/>
      <c r="AJ7" s="586"/>
      <c r="AK7" s="586"/>
    </row>
    <row r="8" spans="1:37" s="492" customFormat="1" ht="18.75">
      <c r="A8" s="506"/>
      <c r="B8" s="506"/>
      <c r="C8" s="506"/>
      <c r="D8" s="506"/>
      <c r="E8" s="506"/>
      <c r="F8" s="506"/>
      <c r="G8" s="506"/>
      <c r="H8" s="506"/>
      <c r="L8" s="500"/>
      <c r="M8" s="673" t="s">
        <v>597</v>
      </c>
      <c r="N8" s="1208" t="str">
        <f>IF(datePr_ch="",IF(datePr="","",datePr),datePr_ch)</f>
        <v>21.11.2019</v>
      </c>
      <c r="O8" s="1208"/>
      <c r="P8" s="1208"/>
      <c r="Q8" s="1208"/>
      <c r="R8" s="1208"/>
      <c r="S8" s="1208"/>
      <c r="T8" s="1208"/>
      <c r="U8" s="668"/>
      <c r="V8" s="571"/>
      <c r="W8" s="571"/>
      <c r="X8" s="571"/>
      <c r="Y8" s="571"/>
      <c r="Z8" s="571"/>
      <c r="AA8" s="571"/>
      <c r="AH8" s="506"/>
      <c r="AI8" s="506"/>
      <c r="AJ8" s="506"/>
      <c r="AK8" s="506"/>
    </row>
    <row r="9" spans="1:37" s="492" customFormat="1" ht="18.75">
      <c r="A9" s="506"/>
      <c r="B9" s="506"/>
      <c r="C9" s="506"/>
      <c r="D9" s="506"/>
      <c r="E9" s="506"/>
      <c r="F9" s="506"/>
      <c r="G9" s="506"/>
      <c r="H9" s="506"/>
      <c r="L9" s="553"/>
      <c r="M9" s="673" t="s">
        <v>596</v>
      </c>
      <c r="N9" s="1208" t="str">
        <f>IF(numberPr_ch="",IF(numberPr="","",numberPr),numberPr_ch)</f>
        <v>53/45</v>
      </c>
      <c r="O9" s="1208"/>
      <c r="P9" s="1208"/>
      <c r="Q9" s="1208"/>
      <c r="R9" s="1208"/>
      <c r="S9" s="1208"/>
      <c r="T9" s="1208"/>
      <c r="U9" s="668"/>
      <c r="V9" s="571"/>
      <c r="W9" s="571"/>
      <c r="X9" s="571"/>
      <c r="Y9" s="571"/>
      <c r="Z9" s="571"/>
      <c r="AA9" s="571"/>
      <c r="AH9" s="506"/>
      <c r="AI9" s="506"/>
      <c r="AJ9" s="506"/>
      <c r="AK9" s="506"/>
    </row>
    <row r="10" spans="1:37" s="492" customFormat="1" ht="18.75">
      <c r="A10" s="506"/>
      <c r="B10" s="506"/>
      <c r="C10" s="506"/>
      <c r="D10" s="506"/>
      <c r="E10" s="506"/>
      <c r="F10" s="506"/>
      <c r="G10" s="506"/>
      <c r="H10" s="506"/>
      <c r="L10" s="553"/>
      <c r="M10" s="673" t="s">
        <v>501</v>
      </c>
      <c r="N10" s="1208" t="str">
        <f>IF(IstPub_ch="",IF(IstPub="","",IstPub),IstPub_ch)</f>
        <v>www.rstno.ru</v>
      </c>
      <c r="O10" s="1208"/>
      <c r="P10" s="1208"/>
      <c r="Q10" s="1208"/>
      <c r="R10" s="1208"/>
      <c r="S10" s="1208"/>
      <c r="T10" s="1208"/>
      <c r="U10" s="668"/>
      <c r="V10" s="571"/>
      <c r="W10" s="571"/>
      <c r="X10" s="571"/>
      <c r="Y10" s="571"/>
      <c r="Z10" s="571"/>
      <c r="AA10" s="571"/>
      <c r="AH10" s="506"/>
      <c r="AI10" s="506"/>
      <c r="AJ10" s="506"/>
      <c r="AK10" s="506"/>
    </row>
    <row r="11" spans="1:37" s="773" customFormat="1" ht="18.75" hidden="1">
      <c r="A11" s="774"/>
      <c r="B11" s="774"/>
      <c r="C11" s="774"/>
      <c r="D11" s="774"/>
      <c r="E11" s="774"/>
      <c r="F11" s="774"/>
      <c r="G11" s="774"/>
      <c r="H11" s="774"/>
      <c r="L11" s="762"/>
      <c r="M11" s="751"/>
      <c r="N11" s="750"/>
      <c r="O11" s="750"/>
      <c r="P11" s="750"/>
      <c r="Q11" s="750"/>
      <c r="R11" s="750"/>
      <c r="S11" s="750"/>
      <c r="T11" s="750"/>
      <c r="U11" s="668"/>
      <c r="Z11" s="772" t="s">
        <v>722</v>
      </c>
      <c r="AA11" s="772" t="s">
        <v>723</v>
      </c>
      <c r="AH11" s="774"/>
      <c r="AI11" s="774"/>
      <c r="AJ11" s="774"/>
      <c r="AK11" s="774"/>
    </row>
    <row r="12" spans="1:37" s="492" customFormat="1" ht="11.25" hidden="1">
      <c r="A12" s="506"/>
      <c r="B12" s="506"/>
      <c r="C12" s="506"/>
      <c r="D12" s="506"/>
      <c r="E12" s="506"/>
      <c r="F12" s="506"/>
      <c r="G12" s="506"/>
      <c r="H12" s="506"/>
      <c r="L12" s="1232"/>
      <c r="M12" s="1232"/>
      <c r="N12" s="567"/>
      <c r="O12" s="1255"/>
      <c r="P12" s="1255"/>
      <c r="Q12" s="1255"/>
      <c r="R12" s="1255"/>
      <c r="S12" s="1255"/>
      <c r="T12" s="1255"/>
      <c r="U12" s="487"/>
      <c r="AE12" s="504" t="s">
        <v>373</v>
      </c>
      <c r="AH12" s="506"/>
      <c r="AI12" s="506"/>
      <c r="AJ12" s="506"/>
      <c r="AK12" s="506"/>
    </row>
    <row r="13" spans="10:31" ht="14.25">
      <c r="J13" s="482"/>
      <c r="K13" s="482"/>
      <c r="L13" s="478"/>
      <c r="M13" s="478"/>
      <c r="N13" s="478"/>
      <c r="O13" s="1249"/>
      <c r="P13" s="1249"/>
      <c r="Q13" s="1249"/>
      <c r="R13" s="1249"/>
      <c r="S13" s="1249"/>
      <c r="T13" s="1249"/>
      <c r="U13" s="600"/>
      <c r="Z13" s="1249"/>
      <c r="AA13" s="1249"/>
      <c r="AB13" s="1249"/>
      <c r="AC13" s="1249"/>
      <c r="AD13" s="1249"/>
      <c r="AE13" s="1249"/>
    </row>
    <row r="14" spans="10:33" ht="14.25">
      <c r="J14" s="482"/>
      <c r="K14" s="482"/>
      <c r="L14" s="1153" t="s">
        <v>454</v>
      </c>
      <c r="M14" s="1153"/>
      <c r="N14" s="1153"/>
      <c r="O14" s="1153"/>
      <c r="P14" s="1153"/>
      <c r="Q14" s="1153"/>
      <c r="R14" s="1153"/>
      <c r="S14" s="1153"/>
      <c r="T14" s="1153"/>
      <c r="U14" s="1153"/>
      <c r="V14" s="1153"/>
      <c r="W14" s="1153"/>
      <c r="X14" s="1153"/>
      <c r="Y14" s="1153"/>
      <c r="Z14" s="1153"/>
      <c r="AA14" s="1153"/>
      <c r="AB14" s="1153"/>
      <c r="AC14" s="1153"/>
      <c r="AD14" s="1153"/>
      <c r="AE14" s="1153"/>
      <c r="AF14" s="1153"/>
      <c r="AG14" s="1153" t="s">
        <v>455</v>
      </c>
    </row>
    <row r="15" spans="10:33" ht="14.25" customHeight="1">
      <c r="J15" s="482"/>
      <c r="K15" s="482"/>
      <c r="L15" s="1215" t="s">
        <v>92</v>
      </c>
      <c r="M15" s="1215" t="s">
        <v>677</v>
      </c>
      <c r="N15" s="1269" t="s">
        <v>629</v>
      </c>
      <c r="O15" s="1269"/>
      <c r="P15" s="1269"/>
      <c r="Q15" s="1269"/>
      <c r="R15" s="1269" t="s">
        <v>630</v>
      </c>
      <c r="S15" s="1269"/>
      <c r="T15" s="1269"/>
      <c r="U15" s="1269"/>
      <c r="V15" s="1269" t="s">
        <v>631</v>
      </c>
      <c r="W15" s="1269"/>
      <c r="X15" s="1269"/>
      <c r="Y15" s="1269"/>
      <c r="Z15" s="1215" t="s">
        <v>642</v>
      </c>
      <c r="AA15" s="1215"/>
      <c r="AB15" s="1215"/>
      <c r="AC15" s="1215"/>
      <c r="AD15" s="1215"/>
      <c r="AE15" s="1215" t="s">
        <v>341</v>
      </c>
      <c r="AF15" s="1248" t="s">
        <v>275</v>
      </c>
      <c r="AG15" s="1153"/>
    </row>
    <row r="16" spans="1:37" s="524" customFormat="1" ht="27.75" customHeight="1">
      <c r="A16" s="586"/>
      <c r="B16" s="586"/>
      <c r="C16" s="586"/>
      <c r="D16" s="586"/>
      <c r="E16" s="586"/>
      <c r="F16" s="586"/>
      <c r="G16" s="592"/>
      <c r="H16" s="592"/>
      <c r="I16" s="532"/>
      <c r="J16" s="530"/>
      <c r="K16" s="530"/>
      <c r="L16" s="1215"/>
      <c r="M16" s="1215"/>
      <c r="N16" s="1269"/>
      <c r="O16" s="1269"/>
      <c r="P16" s="1269"/>
      <c r="Q16" s="1269"/>
      <c r="R16" s="1269"/>
      <c r="S16" s="1269"/>
      <c r="T16" s="1269"/>
      <c r="U16" s="1269"/>
      <c r="V16" s="1269"/>
      <c r="W16" s="1269"/>
      <c r="X16" s="1269"/>
      <c r="Y16" s="1269"/>
      <c r="Z16" s="1153" t="s">
        <v>680</v>
      </c>
      <c r="AA16" s="1153"/>
      <c r="AB16" s="1153" t="s">
        <v>655</v>
      </c>
      <c r="AC16" s="1153"/>
      <c r="AD16" s="1153"/>
      <c r="AE16" s="1215"/>
      <c r="AF16" s="1248"/>
      <c r="AG16" s="1153"/>
      <c r="AH16" s="586"/>
      <c r="AI16" s="586"/>
      <c r="AJ16" s="586"/>
      <c r="AK16" s="586"/>
    </row>
    <row r="17" spans="10:33" ht="14.25" customHeight="1">
      <c r="J17" s="482"/>
      <c r="K17" s="482"/>
      <c r="L17" s="1215"/>
      <c r="M17" s="1215"/>
      <c r="N17" s="1269"/>
      <c r="O17" s="1269"/>
      <c r="P17" s="1269"/>
      <c r="Q17" s="1269"/>
      <c r="R17" s="1269"/>
      <c r="S17" s="1269"/>
      <c r="T17" s="1269"/>
      <c r="U17" s="1269"/>
      <c r="V17" s="1269"/>
      <c r="W17" s="1269"/>
      <c r="X17" s="1269"/>
      <c r="Y17" s="1269"/>
      <c r="Z17" s="535" t="s">
        <v>678</v>
      </c>
      <c r="AA17" s="535" t="s">
        <v>679</v>
      </c>
      <c r="AB17" s="537" t="s">
        <v>274</v>
      </c>
      <c r="AC17" s="1260" t="s">
        <v>273</v>
      </c>
      <c r="AD17" s="1260"/>
      <c r="AE17" s="1215"/>
      <c r="AF17" s="1248"/>
      <c r="AG17" s="1153"/>
    </row>
    <row r="18" spans="10:33" ht="14.25">
      <c r="J18" s="482"/>
      <c r="K18" s="490">
        <v>1</v>
      </c>
      <c r="L18" s="479" t="s">
        <v>93</v>
      </c>
      <c r="M18" s="479" t="s">
        <v>49</v>
      </c>
      <c r="N18" s="1270">
        <f ca="1">OFFSET(N18,0,-1)+1</f>
        <v>3</v>
      </c>
      <c r="O18" s="1270"/>
      <c r="P18" s="1270"/>
      <c r="Q18" s="1270"/>
      <c r="R18" s="1270">
        <f ca="1">OFFSET(N18,0,0)+1</f>
        <v>4</v>
      </c>
      <c r="S18" s="1270"/>
      <c r="T18" s="1270"/>
      <c r="U18" s="1270"/>
      <c r="V18" s="675"/>
      <c r="W18" s="675"/>
      <c r="X18" s="675"/>
      <c r="Y18" s="676">
        <f ca="1">OFFSET(R18,0,0)+1</f>
        <v>5</v>
      </c>
      <c r="Z18" s="488">
        <f ca="1">OFFSET(Z18,0,-1)+1</f>
        <v>6</v>
      </c>
      <c r="AA18" s="488">
        <f ca="1">OFFSET(AA18,0,-1)+1</f>
        <v>7</v>
      </c>
      <c r="AB18" s="488">
        <f ca="1">OFFSET(AB18,0,-1)+1</f>
        <v>8</v>
      </c>
      <c r="AC18" s="1270">
        <f ca="1">OFFSET(AC18,0,-1)+1</f>
        <v>9</v>
      </c>
      <c r="AD18" s="1270"/>
      <c r="AE18" s="488">
        <f ca="1">OFFSET(AE18,0,-2)+1</f>
        <v>10</v>
      </c>
      <c r="AF18" s="524"/>
      <c r="AG18" s="488">
        <f ca="1">OFFSET(AG18,0,-2)+1</f>
        <v>11</v>
      </c>
    </row>
    <row r="19" spans="1:33" ht="22.5">
      <c r="A19" s="1234">
        <v>1</v>
      </c>
      <c r="B19" s="1016"/>
      <c r="C19" s="1016"/>
      <c r="D19" s="1016"/>
      <c r="E19" s="1016"/>
      <c r="F19" s="1009"/>
      <c r="G19" s="1015"/>
      <c r="H19" s="1015"/>
      <c r="I19" s="997"/>
      <c r="J19" s="996"/>
      <c r="K19" s="996"/>
      <c r="L19" s="594">
        <f>mergeValue(A19)</f>
        <v>1</v>
      </c>
      <c r="M19" s="642" t="s">
        <v>20</v>
      </c>
      <c r="N19" s="1271"/>
      <c r="O19" s="1271"/>
      <c r="P19" s="1271"/>
      <c r="Q19" s="1271"/>
      <c r="R19" s="1271"/>
      <c r="S19" s="1271"/>
      <c r="T19" s="1271"/>
      <c r="U19" s="1271"/>
      <c r="V19" s="1271"/>
      <c r="W19" s="1271"/>
      <c r="X19" s="1271"/>
      <c r="Y19" s="1271"/>
      <c r="Z19" s="1271"/>
      <c r="AA19" s="1271"/>
      <c r="AB19" s="1271"/>
      <c r="AC19" s="1271"/>
      <c r="AD19" s="1271"/>
      <c r="AE19" s="1271"/>
      <c r="AF19" s="1271"/>
      <c r="AG19" s="582" t="s">
        <v>476</v>
      </c>
    </row>
    <row r="20" spans="1:33" ht="22.5">
      <c r="A20" s="1234"/>
      <c r="B20" s="1234">
        <v>1</v>
      </c>
      <c r="C20" s="1016"/>
      <c r="D20" s="1016"/>
      <c r="E20" s="1016"/>
      <c r="F20" s="1009"/>
      <c r="G20" s="1018"/>
      <c r="H20" s="1019"/>
      <c r="I20" s="998"/>
      <c r="J20" s="993"/>
      <c r="K20" s="991"/>
      <c r="L20" s="594" t="str">
        <f>mergeValue(A20)&amp;"."&amp;mergeValue(B20)</f>
        <v>1.1</v>
      </c>
      <c r="M20" s="547" t="s">
        <v>16</v>
      </c>
      <c r="N20" s="1272"/>
      <c r="O20" s="1272"/>
      <c r="P20" s="1272"/>
      <c r="Q20" s="1272"/>
      <c r="R20" s="1272"/>
      <c r="S20" s="1272"/>
      <c r="T20" s="1272"/>
      <c r="U20" s="1272"/>
      <c r="V20" s="1272"/>
      <c r="W20" s="1272"/>
      <c r="X20" s="1272"/>
      <c r="Y20" s="1272"/>
      <c r="Z20" s="1272"/>
      <c r="AA20" s="1272"/>
      <c r="AB20" s="1272"/>
      <c r="AC20" s="1272"/>
      <c r="AD20" s="1272"/>
      <c r="AE20" s="1272"/>
      <c r="AF20" s="1272"/>
      <c r="AG20" s="582" t="s">
        <v>477</v>
      </c>
    </row>
    <row r="21" spans="1:33" ht="22.5">
      <c r="A21" s="1234"/>
      <c r="B21" s="1234"/>
      <c r="C21" s="1234">
        <v>1</v>
      </c>
      <c r="D21" s="1016"/>
      <c r="E21" s="1016"/>
      <c r="F21" s="1009"/>
      <c r="G21" s="1018"/>
      <c r="H21" s="1019"/>
      <c r="I21" s="998"/>
      <c r="J21" s="993"/>
      <c r="K21" s="991"/>
      <c r="L21" s="594" t="str">
        <f>mergeValue(A21)&amp;"."&amp;mergeValue(B21)&amp;"."&amp;mergeValue(C21)</f>
        <v>1.1.1</v>
      </c>
      <c r="M21" s="548" t="s">
        <v>7</v>
      </c>
      <c r="N21" s="1272"/>
      <c r="O21" s="1272"/>
      <c r="P21" s="1272"/>
      <c r="Q21" s="1272"/>
      <c r="R21" s="1272"/>
      <c r="S21" s="1272"/>
      <c r="T21" s="1272"/>
      <c r="U21" s="1272"/>
      <c r="V21" s="1272"/>
      <c r="W21" s="1272"/>
      <c r="X21" s="1272"/>
      <c r="Y21" s="1272"/>
      <c r="Z21" s="1272"/>
      <c r="AA21" s="1272"/>
      <c r="AB21" s="1272"/>
      <c r="AC21" s="1272"/>
      <c r="AD21" s="1272"/>
      <c r="AE21" s="1272"/>
      <c r="AF21" s="1272"/>
      <c r="AG21" s="582" t="s">
        <v>634</v>
      </c>
    </row>
    <row r="22" spans="1:33" ht="15" customHeight="1">
      <c r="A22" s="1234"/>
      <c r="B22" s="1234"/>
      <c r="C22" s="1234"/>
      <c r="D22" s="1234">
        <v>1</v>
      </c>
      <c r="E22" s="1016"/>
      <c r="F22" s="1009"/>
      <c r="G22" s="1018"/>
      <c r="H22" s="1019"/>
      <c r="I22" s="998"/>
      <c r="J22" s="993"/>
      <c r="K22" s="991"/>
      <c r="L22" s="594" t="str">
        <f>mergeValue(A22)&amp;"."&amp;mergeValue(B22)&amp;"."&amp;mergeValue(C22)&amp;"."&amp;mergeValue(D22)</f>
        <v>1.1.1.1</v>
      </c>
      <c r="M22" s="549" t="s">
        <v>22</v>
      </c>
      <c r="N22" s="1272"/>
      <c r="O22" s="1272"/>
      <c r="P22" s="1272"/>
      <c r="Q22" s="1272"/>
      <c r="R22" s="1272"/>
      <c r="S22" s="1272"/>
      <c r="T22" s="1272"/>
      <c r="U22" s="1272"/>
      <c r="V22" s="1272"/>
      <c r="W22" s="1272"/>
      <c r="X22" s="1272"/>
      <c r="Y22" s="1272"/>
      <c r="Z22" s="1272"/>
      <c r="AA22" s="1272"/>
      <c r="AB22" s="1272"/>
      <c r="AC22" s="1272"/>
      <c r="AD22" s="1272"/>
      <c r="AE22" s="1272"/>
      <c r="AF22" s="1272"/>
      <c r="AG22" s="582" t="s">
        <v>681</v>
      </c>
    </row>
    <row r="23" spans="1:37" ht="19.5" customHeight="1">
      <c r="A23" s="1234"/>
      <c r="B23" s="1234"/>
      <c r="C23" s="1234"/>
      <c r="D23" s="1234"/>
      <c r="E23" s="1234">
        <v>1</v>
      </c>
      <c r="F23" s="1009"/>
      <c r="G23" s="1018"/>
      <c r="H23" s="1019"/>
      <c r="I23" s="1020"/>
      <c r="J23" s="1010"/>
      <c r="K23" s="1152"/>
      <c r="L23" s="1273" t="str">
        <f>mergeValue(A23)&amp;"."&amp;mergeValue(B23)&amp;"."&amp;mergeValue(C23)&amp;"."&amp;mergeValue(D23)&amp;"."&amp;mergeValue(E23)</f>
        <v>1.1.1.1.1</v>
      </c>
      <c r="M23" s="1274"/>
      <c r="N23" s="1230" t="s">
        <v>85</v>
      </c>
      <c r="O23" s="1268"/>
      <c r="P23" s="1264">
        <v>1</v>
      </c>
      <c r="Q23" s="1265"/>
      <c r="R23" s="1230" t="s">
        <v>85</v>
      </c>
      <c r="S23" s="1268"/>
      <c r="T23" s="1264">
        <v>1</v>
      </c>
      <c r="U23" s="1265"/>
      <c r="V23" s="1230" t="s">
        <v>85</v>
      </c>
      <c r="W23" s="562"/>
      <c r="X23" s="540">
        <v>1</v>
      </c>
      <c r="Y23" s="1097"/>
      <c r="Z23" s="672"/>
      <c r="AA23" s="672"/>
      <c r="AB23" s="1241"/>
      <c r="AC23" s="1230" t="s">
        <v>84</v>
      </c>
      <c r="AD23" s="1241"/>
      <c r="AE23" s="1230" t="s">
        <v>85</v>
      </c>
      <c r="AF23" s="579"/>
      <c r="AG23" s="1261" t="s">
        <v>682</v>
      </c>
      <c r="AH23" s="501">
        <f>strCheckDate(Z24:AF24)</f>
      </c>
      <c r="AI23" s="505">
        <f>IF(AND(COUNTIF(AJ18:AJ27,AJ23)&gt;1,AJ23&lt;&gt;""),"ErrUnique:HasDoubleConn","")</f>
      </c>
      <c r="AJ23" s="505"/>
      <c r="AK23" s="505"/>
    </row>
    <row r="24" spans="1:37" ht="19.5" customHeight="1">
      <c r="A24" s="1234"/>
      <c r="B24" s="1234"/>
      <c r="C24" s="1234"/>
      <c r="D24" s="1234"/>
      <c r="E24" s="1234"/>
      <c r="F24" s="1009"/>
      <c r="G24" s="1018"/>
      <c r="H24" s="1019"/>
      <c r="I24" s="1020"/>
      <c r="J24" s="1010"/>
      <c r="K24" s="1152"/>
      <c r="L24" s="1273"/>
      <c r="M24" s="1274"/>
      <c r="N24" s="1230"/>
      <c r="O24" s="1268"/>
      <c r="P24" s="1264"/>
      <c r="Q24" s="1266"/>
      <c r="R24" s="1230"/>
      <c r="S24" s="1268"/>
      <c r="T24" s="1264"/>
      <c r="U24" s="1267"/>
      <c r="V24" s="1230"/>
      <c r="W24" s="602"/>
      <c r="X24" s="566"/>
      <c r="Y24" s="566"/>
      <c r="Z24" s="573"/>
      <c r="AA24" s="604" t="str">
        <f>AB23&amp;"-"&amp;AD23</f>
        <v>-</v>
      </c>
      <c r="AB24" s="1229"/>
      <c r="AC24" s="1230"/>
      <c r="AD24" s="1229"/>
      <c r="AE24" s="1230"/>
      <c r="AF24" s="674"/>
      <c r="AG24" s="1262"/>
      <c r="AI24" s="505"/>
      <c r="AJ24" s="505"/>
      <c r="AK24" s="505"/>
    </row>
    <row r="25" spans="1:37" ht="19.5" customHeight="1">
      <c r="A25" s="1234"/>
      <c r="B25" s="1234"/>
      <c r="C25" s="1234"/>
      <c r="D25" s="1234"/>
      <c r="E25" s="1234"/>
      <c r="F25" s="1009"/>
      <c r="G25" s="1018"/>
      <c r="H25" s="1019"/>
      <c r="I25" s="1020"/>
      <c r="J25" s="1010"/>
      <c r="K25" s="1152"/>
      <c r="L25" s="1273"/>
      <c r="M25" s="1274"/>
      <c r="N25" s="1230"/>
      <c r="O25" s="1268"/>
      <c r="P25" s="1264"/>
      <c r="Q25" s="1267"/>
      <c r="R25" s="1230"/>
      <c r="S25" s="603"/>
      <c r="T25" s="559"/>
      <c r="U25" s="566"/>
      <c r="V25" s="572"/>
      <c r="W25" s="572"/>
      <c r="X25" s="572"/>
      <c r="Y25" s="572"/>
      <c r="Z25" s="573"/>
      <c r="AA25" s="573"/>
      <c r="AB25" s="574"/>
      <c r="AC25" s="565"/>
      <c r="AD25" s="565"/>
      <c r="AE25" s="574"/>
      <c r="AF25" s="565"/>
      <c r="AG25" s="1262"/>
      <c r="AI25" s="505"/>
      <c r="AJ25" s="505"/>
      <c r="AK25" s="505"/>
    </row>
    <row r="26" spans="1:37" ht="19.5" customHeight="1">
      <c r="A26" s="1234"/>
      <c r="B26" s="1234"/>
      <c r="C26" s="1234"/>
      <c r="D26" s="1234"/>
      <c r="E26" s="1234"/>
      <c r="F26" s="1009"/>
      <c r="G26" s="1018"/>
      <c r="H26" s="1019"/>
      <c r="I26" s="1020"/>
      <c r="J26" s="1010"/>
      <c r="K26" s="1152"/>
      <c r="L26" s="1273"/>
      <c r="M26" s="1274"/>
      <c r="N26" s="1230"/>
      <c r="O26" s="575"/>
      <c r="P26" s="577"/>
      <c r="Q26" s="576"/>
      <c r="R26" s="572"/>
      <c r="S26" s="572"/>
      <c r="T26" s="572"/>
      <c r="U26" s="572"/>
      <c r="V26" s="572"/>
      <c r="W26" s="572"/>
      <c r="X26" s="572"/>
      <c r="Y26" s="572"/>
      <c r="Z26" s="573"/>
      <c r="AA26" s="573"/>
      <c r="AB26" s="574"/>
      <c r="AC26" s="565"/>
      <c r="AD26" s="565"/>
      <c r="AE26" s="574"/>
      <c r="AF26" s="565"/>
      <c r="AG26" s="1262"/>
      <c r="AI26" s="505"/>
      <c r="AJ26" s="505"/>
      <c r="AK26" s="505"/>
    </row>
    <row r="27" spans="1:37" s="476" customFormat="1" ht="15" customHeight="1">
      <c r="A27" s="1234"/>
      <c r="B27" s="1234"/>
      <c r="C27" s="1234"/>
      <c r="D27" s="1234"/>
      <c r="E27" s="1017"/>
      <c r="F27" s="1011"/>
      <c r="G27" s="1013"/>
      <c r="H27" s="1011"/>
      <c r="I27" s="1020"/>
      <c r="J27" s="1010"/>
      <c r="K27" s="1004"/>
      <c r="L27" s="539"/>
      <c r="M27" s="552" t="s">
        <v>5</v>
      </c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1263"/>
      <c r="AH27" s="502"/>
      <c r="AI27" s="502"/>
      <c r="AJ27" s="213"/>
      <c r="AK27" s="213"/>
    </row>
    <row r="28" spans="1:37" s="476" customFormat="1" ht="15" customHeight="1">
      <c r="A28" s="1234"/>
      <c r="B28" s="1234"/>
      <c r="C28" s="1234"/>
      <c r="D28" s="1017"/>
      <c r="E28" s="1017"/>
      <c r="F28" s="1011"/>
      <c r="G28" s="1018"/>
      <c r="H28" s="1011"/>
      <c r="I28" s="1004"/>
      <c r="J28" s="995"/>
      <c r="K28" s="1004"/>
      <c r="L28" s="539"/>
      <c r="M28" s="551" t="s">
        <v>17</v>
      </c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65"/>
      <c r="AG28" s="561"/>
      <c r="AH28" s="502"/>
      <c r="AI28" s="502"/>
      <c r="AJ28" s="213"/>
      <c r="AK28" s="213"/>
    </row>
    <row r="29" spans="1:37" s="476" customFormat="1" ht="15" customHeight="1">
      <c r="A29" s="1234"/>
      <c r="B29" s="1234"/>
      <c r="C29" s="1017"/>
      <c r="D29" s="1017"/>
      <c r="E29" s="1017"/>
      <c r="F29" s="1011"/>
      <c r="G29" s="1018"/>
      <c r="H29" s="1011"/>
      <c r="I29" s="1004"/>
      <c r="J29" s="995"/>
      <c r="K29" s="1004"/>
      <c r="L29" s="539"/>
      <c r="M29" s="550" t="s">
        <v>18</v>
      </c>
      <c r="N29" s="550"/>
      <c r="O29" s="550"/>
      <c r="P29" s="550"/>
      <c r="Q29" s="550"/>
      <c r="R29" s="550"/>
      <c r="S29" s="550"/>
      <c r="T29" s="550"/>
      <c r="U29" s="550"/>
      <c r="V29" s="550"/>
      <c r="W29" s="550"/>
      <c r="X29" s="550"/>
      <c r="Y29" s="550"/>
      <c r="Z29" s="546"/>
      <c r="AA29" s="546"/>
      <c r="AB29" s="574"/>
      <c r="AC29" s="565"/>
      <c r="AD29" s="564"/>
      <c r="AE29" s="550"/>
      <c r="AF29" s="565"/>
      <c r="AG29" s="561"/>
      <c r="AH29" s="502"/>
      <c r="AI29" s="502"/>
      <c r="AJ29" s="502"/>
      <c r="AK29" s="502"/>
    </row>
    <row r="30" spans="1:37" s="476" customFormat="1" ht="15" customHeight="1">
      <c r="A30" s="1234"/>
      <c r="B30" s="1017"/>
      <c r="C30" s="1017"/>
      <c r="D30" s="1017"/>
      <c r="E30" s="1017"/>
      <c r="F30" s="1011"/>
      <c r="G30" s="1018"/>
      <c r="H30" s="1011"/>
      <c r="I30" s="1004"/>
      <c r="J30" s="995"/>
      <c r="K30" s="1004"/>
      <c r="L30" s="539"/>
      <c r="M30" s="559" t="s">
        <v>19</v>
      </c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546"/>
      <c r="AA30" s="546"/>
      <c r="AB30" s="574"/>
      <c r="AC30" s="565"/>
      <c r="AD30" s="564"/>
      <c r="AE30" s="550"/>
      <c r="AF30" s="565"/>
      <c r="AG30" s="561"/>
      <c r="AH30" s="502"/>
      <c r="AI30" s="502"/>
      <c r="AJ30" s="502"/>
      <c r="AK30" s="502"/>
    </row>
    <row r="31" spans="1:37" s="476" customFormat="1" ht="15" customHeight="1">
      <c r="A31" s="990"/>
      <c r="B31" s="990"/>
      <c r="C31" s="990"/>
      <c r="D31" s="990"/>
      <c r="E31" s="990"/>
      <c r="F31" s="990"/>
      <c r="G31" s="1003"/>
      <c r="H31" s="1004"/>
      <c r="I31" s="994"/>
      <c r="J31" s="995"/>
      <c r="K31" s="990"/>
      <c r="L31" s="539"/>
      <c r="M31" s="566" t="s">
        <v>309</v>
      </c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46"/>
      <c r="AA31" s="546"/>
      <c r="AB31" s="574"/>
      <c r="AC31" s="565"/>
      <c r="AD31" s="564"/>
      <c r="AE31" s="550"/>
      <c r="AF31" s="565"/>
      <c r="AG31" s="561"/>
      <c r="AH31" s="502"/>
      <c r="AI31" s="502"/>
      <c r="AJ31" s="502"/>
      <c r="AK31" s="502"/>
    </row>
    <row r="33" spans="12:37" ht="102" customHeight="1">
      <c r="L33" s="1">
        <v>1</v>
      </c>
      <c r="M33" s="1198" t="s">
        <v>683</v>
      </c>
      <c r="N33" s="1198"/>
      <c r="O33" s="1198"/>
      <c r="P33" s="1198"/>
      <c r="Q33" s="1198"/>
      <c r="R33" s="1198"/>
      <c r="S33" s="1198"/>
      <c r="T33" s="1198"/>
      <c r="U33" s="1198"/>
      <c r="V33" s="1198"/>
      <c r="W33" s="1198"/>
      <c r="X33" s="1198"/>
      <c r="Y33" s="1198"/>
      <c r="Z33" s="1198"/>
      <c r="AA33" s="1198"/>
      <c r="AB33" s="1198"/>
      <c r="AC33" s="1198"/>
      <c r="AD33" s="1198"/>
      <c r="AE33" s="1198"/>
      <c r="AF33" s="1198"/>
      <c r="AG33" s="1198"/>
      <c r="AH33" s="507"/>
      <c r="AI33" s="507"/>
      <c r="AJ33" s="507"/>
      <c r="AK33" s="507"/>
    </row>
    <row r="34" spans="12:37" ht="14.25" customHeight="1">
      <c r="L34" s="514"/>
      <c r="M34" s="515"/>
      <c r="N34" s="515"/>
      <c r="O34" s="515"/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8"/>
      <c r="AA34" s="518"/>
      <c r="AB34" s="518"/>
      <c r="AC34" s="518"/>
      <c r="AD34" s="518"/>
      <c r="AE34" s="518"/>
      <c r="AF34" s="518"/>
      <c r="AG34" s="518"/>
      <c r="AH34" s="519"/>
      <c r="AI34" s="519"/>
      <c r="AJ34" s="519"/>
      <c r="AK34" s="519"/>
    </row>
  </sheetData>
  <sheetProtection password="FA9C" sheet="1" objects="1" scenarios="1" formatColumns="0" formatRows="0"/>
  <mergeCells count="52">
    <mergeCell ref="L5:T5"/>
    <mergeCell ref="N7:T7"/>
    <mergeCell ref="AG14:AG17"/>
    <mergeCell ref="Z15:AD15"/>
    <mergeCell ref="AE15:AE17"/>
    <mergeCell ref="AF15:AF17"/>
    <mergeCell ref="L12:M12"/>
    <mergeCell ref="O12:T12"/>
    <mergeCell ref="O13:T13"/>
    <mergeCell ref="Z13:AE13"/>
    <mergeCell ref="N8:T8"/>
    <mergeCell ref="N9:T9"/>
    <mergeCell ref="N10:T10"/>
    <mergeCell ref="L14:AF14"/>
    <mergeCell ref="L15:L17"/>
    <mergeCell ref="M15:M17"/>
    <mergeCell ref="AC18:AD18"/>
    <mergeCell ref="N18:Q18"/>
    <mergeCell ref="R18:U18"/>
    <mergeCell ref="A19:A30"/>
    <mergeCell ref="N19:AF19"/>
    <mergeCell ref="B20:B29"/>
    <mergeCell ref="N20:AF20"/>
    <mergeCell ref="C21:C28"/>
    <mergeCell ref="N21:AF21"/>
    <mergeCell ref="D22:D27"/>
    <mergeCell ref="N22:AF22"/>
    <mergeCell ref="U23:U24"/>
    <mergeCell ref="E23:E26"/>
    <mergeCell ref="K23:K26"/>
    <mergeCell ref="L23:L26"/>
    <mergeCell ref="M23:M26"/>
    <mergeCell ref="N15:Q17"/>
    <mergeCell ref="R15:U17"/>
    <mergeCell ref="AC17:AD17"/>
    <mergeCell ref="V15:Y17"/>
    <mergeCell ref="Z16:AA16"/>
    <mergeCell ref="AB16:AD16"/>
    <mergeCell ref="AG23:AG27"/>
    <mergeCell ref="M33:AG33"/>
    <mergeCell ref="V23:V24"/>
    <mergeCell ref="AB23:AB24"/>
    <mergeCell ref="AC23:AC24"/>
    <mergeCell ref="AD23:AD24"/>
    <mergeCell ref="AE23:AE24"/>
    <mergeCell ref="P23:P25"/>
    <mergeCell ref="Q23:Q25"/>
    <mergeCell ref="R23:R25"/>
    <mergeCell ref="S23:S24"/>
    <mergeCell ref="T23:T24"/>
    <mergeCell ref="O23:O25"/>
    <mergeCell ref="N23:N26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D23:AD24"/>
    <dataValidation type="textLength" operator="lessThanOrEqual" allowBlank="1" showErrorMessage="1" errorTitle="Ошибка" error="Допускается ввод не более 900 символов!" sqref="M23">
      <formula1>900</formula1>
    </dataValidation>
    <dataValidation type="decimal" allowBlank="1" showErrorMessage="1" errorTitle="Ошибка" error="Допускается ввод только действительных чисел!" sqref="Z23:AA23">
      <formula1>-999999999999999000000000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V23"/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CCFF"/>
  </sheetPr>
  <dimension ref="A1:AA11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0" customWidth="1"/>
    <col min="2" max="2" width="8.7109375" style="0" customWidth="1"/>
    <col min="3" max="3" width="22.28125" style="0" customWidth="1"/>
    <col min="4" max="4" width="4.28125" style="0" customWidth="1"/>
    <col min="5" max="6" width="4.421875" style="0" customWidth="1"/>
    <col min="7" max="7" width="4.57421875" style="0" customWidth="1"/>
    <col min="8" max="25" width="4.421875" style="0" customWidth="1"/>
    <col min="26" max="33" width="9.140625" style="79" customWidth="1"/>
  </cols>
  <sheetData>
    <row r="1" ht="3" customHeight="1">
      <c r="AA1" s="79" t="s">
        <v>239</v>
      </c>
    </row>
    <row r="2" spans="2:23" ht="16.5" customHeight="1">
      <c r="B2" s="1128" t="str">
        <f>"Код отчёта: "&amp;GetCode()</f>
        <v>Код отчёта: FAS.JKH.OPEN.INFO.PRICE.WARM</v>
      </c>
      <c r="C2" s="1128"/>
      <c r="D2" s="1128"/>
      <c r="E2" s="1128"/>
      <c r="F2" s="1128"/>
      <c r="G2" s="1128"/>
      <c r="Q2" s="231"/>
      <c r="R2" s="231"/>
      <c r="S2" s="231"/>
      <c r="T2" s="231"/>
      <c r="U2" s="231"/>
      <c r="V2" s="231"/>
      <c r="W2" s="231"/>
    </row>
    <row r="3" spans="2:25" ht="18" customHeight="1">
      <c r="B3" s="1129" t="str">
        <f>"Версия "&amp;GetVersion()</f>
        <v>Версия 1.0.2</v>
      </c>
      <c r="C3" s="1129"/>
      <c r="H3" s="43"/>
      <c r="I3" s="43"/>
      <c r="J3" s="43"/>
      <c r="K3" s="43"/>
      <c r="L3" s="43"/>
      <c r="M3" s="43"/>
      <c r="N3" s="43"/>
      <c r="O3" s="43"/>
      <c r="P3" s="43"/>
      <c r="Q3" s="231"/>
      <c r="R3" s="231"/>
      <c r="S3" s="231"/>
      <c r="T3" s="231"/>
      <c r="U3" s="231"/>
      <c r="V3" s="231"/>
      <c r="W3" s="261"/>
      <c r="X3" s="43"/>
      <c r="Y3" s="43"/>
    </row>
    <row r="4" spans="4:25" ht="3" customHeight="1"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2:25" ht="42.75" customHeight="1">
      <c r="B5" s="1133" t="s">
        <v>770</v>
      </c>
      <c r="C5" s="1134"/>
      <c r="D5" s="1134"/>
      <c r="E5" s="1134"/>
      <c r="F5" s="1134"/>
      <c r="G5" s="1134"/>
      <c r="H5" s="1134"/>
      <c r="I5" s="1134"/>
      <c r="J5" s="1134"/>
      <c r="K5" s="1134"/>
      <c r="L5" s="1134"/>
      <c r="M5" s="1134"/>
      <c r="N5" s="1134"/>
      <c r="O5" s="1134"/>
      <c r="P5" s="1134"/>
      <c r="Q5" s="1134"/>
      <c r="R5" s="1134"/>
      <c r="S5" s="1134"/>
      <c r="T5" s="1134"/>
      <c r="U5" s="1134"/>
      <c r="V5" s="1134"/>
      <c r="W5" s="1134"/>
      <c r="X5" s="1134"/>
      <c r="Y5" s="1134"/>
    </row>
    <row r="6" spans="1:25" ht="9.75" customHeight="1">
      <c r="A6" s="43"/>
      <c r="B6" s="78"/>
      <c r="C6" s="77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59"/>
    </row>
    <row r="7" spans="1:25" ht="15" customHeight="1">
      <c r="A7" s="43"/>
      <c r="B7" s="78"/>
      <c r="C7" s="77"/>
      <c r="D7" s="60"/>
      <c r="E7" s="1130" t="s">
        <v>590</v>
      </c>
      <c r="F7" s="1130"/>
      <c r="G7" s="1130"/>
      <c r="H7" s="1130"/>
      <c r="I7" s="1130"/>
      <c r="J7" s="1130"/>
      <c r="K7" s="1130"/>
      <c r="L7" s="1130"/>
      <c r="M7" s="1130"/>
      <c r="N7" s="1130"/>
      <c r="O7" s="1130"/>
      <c r="P7" s="1130"/>
      <c r="Q7" s="1130"/>
      <c r="R7" s="1130"/>
      <c r="S7" s="1130"/>
      <c r="T7" s="1130"/>
      <c r="U7" s="1130"/>
      <c r="V7" s="1130"/>
      <c r="W7" s="1130"/>
      <c r="X7" s="1130"/>
      <c r="Y7" s="59"/>
    </row>
    <row r="8" spans="1:25" ht="15" customHeight="1">
      <c r="A8" s="43"/>
      <c r="B8" s="78"/>
      <c r="C8" s="77"/>
      <c r="D8" s="60"/>
      <c r="E8" s="1130"/>
      <c r="F8" s="1130"/>
      <c r="G8" s="1130"/>
      <c r="H8" s="1130"/>
      <c r="I8" s="1130"/>
      <c r="J8" s="1130"/>
      <c r="K8" s="1130"/>
      <c r="L8" s="1130"/>
      <c r="M8" s="1130"/>
      <c r="N8" s="1130"/>
      <c r="O8" s="1130"/>
      <c r="P8" s="1130"/>
      <c r="Q8" s="1130"/>
      <c r="R8" s="1130"/>
      <c r="S8" s="1130"/>
      <c r="T8" s="1130"/>
      <c r="U8" s="1130"/>
      <c r="V8" s="1130"/>
      <c r="W8" s="1130"/>
      <c r="X8" s="1130"/>
      <c r="Y8" s="59"/>
    </row>
    <row r="9" spans="1:25" ht="15" customHeight="1">
      <c r="A9" s="43"/>
      <c r="B9" s="78"/>
      <c r="C9" s="77"/>
      <c r="D9" s="60"/>
      <c r="E9" s="1130"/>
      <c r="F9" s="1130"/>
      <c r="G9" s="1130"/>
      <c r="H9" s="1130"/>
      <c r="I9" s="1130"/>
      <c r="J9" s="1130"/>
      <c r="K9" s="1130"/>
      <c r="L9" s="1130"/>
      <c r="M9" s="1130"/>
      <c r="N9" s="1130"/>
      <c r="O9" s="1130"/>
      <c r="P9" s="1130"/>
      <c r="Q9" s="1130"/>
      <c r="R9" s="1130"/>
      <c r="S9" s="1130"/>
      <c r="T9" s="1130"/>
      <c r="U9" s="1130"/>
      <c r="V9" s="1130"/>
      <c r="W9" s="1130"/>
      <c r="X9" s="1130"/>
      <c r="Y9" s="59"/>
    </row>
    <row r="10" spans="1:25" ht="10.5" customHeight="1">
      <c r="A10" s="43"/>
      <c r="B10" s="78"/>
      <c r="C10" s="77"/>
      <c r="D10" s="60"/>
      <c r="E10" s="1130"/>
      <c r="F10" s="1130"/>
      <c r="G10" s="1130"/>
      <c r="H10" s="1130"/>
      <c r="I10" s="1130"/>
      <c r="J10" s="1130"/>
      <c r="K10" s="1130"/>
      <c r="L10" s="1130"/>
      <c r="M10" s="1130"/>
      <c r="N10" s="1130"/>
      <c r="O10" s="1130"/>
      <c r="P10" s="1130"/>
      <c r="Q10" s="1130"/>
      <c r="R10" s="1130"/>
      <c r="S10" s="1130"/>
      <c r="T10" s="1130"/>
      <c r="U10" s="1130"/>
      <c r="V10" s="1130"/>
      <c r="W10" s="1130"/>
      <c r="X10" s="1130"/>
      <c r="Y10" s="59"/>
    </row>
    <row r="11" spans="1:25" ht="27" customHeight="1">
      <c r="A11" s="43"/>
      <c r="B11" s="78"/>
      <c r="C11" s="77"/>
      <c r="D11" s="60"/>
      <c r="E11" s="1130"/>
      <c r="F11" s="1130"/>
      <c r="G11" s="1130"/>
      <c r="H11" s="1130"/>
      <c r="I11" s="1130"/>
      <c r="J11" s="1130"/>
      <c r="K11" s="1130"/>
      <c r="L11" s="1130"/>
      <c r="M11" s="1130"/>
      <c r="N11" s="1130"/>
      <c r="O11" s="1130"/>
      <c r="P11" s="1130"/>
      <c r="Q11" s="1130"/>
      <c r="R11" s="1130"/>
      <c r="S11" s="1130"/>
      <c r="T11" s="1130"/>
      <c r="U11" s="1130"/>
      <c r="V11" s="1130"/>
      <c r="W11" s="1130"/>
      <c r="X11" s="1130"/>
      <c r="Y11" s="59"/>
    </row>
    <row r="12" spans="1:25" ht="12" customHeight="1">
      <c r="A12" s="43"/>
      <c r="B12" s="78"/>
      <c r="C12" s="77"/>
      <c r="D12" s="60"/>
      <c r="E12" s="1130"/>
      <c r="F12" s="1130"/>
      <c r="G12" s="1130"/>
      <c r="H12" s="1130"/>
      <c r="I12" s="1130"/>
      <c r="J12" s="1130"/>
      <c r="K12" s="1130"/>
      <c r="L12" s="1130"/>
      <c r="M12" s="1130"/>
      <c r="N12" s="1130"/>
      <c r="O12" s="1130"/>
      <c r="P12" s="1130"/>
      <c r="Q12" s="1130"/>
      <c r="R12" s="1130"/>
      <c r="S12" s="1130"/>
      <c r="T12" s="1130"/>
      <c r="U12" s="1130"/>
      <c r="V12" s="1130"/>
      <c r="W12" s="1130"/>
      <c r="X12" s="1130"/>
      <c r="Y12" s="59"/>
    </row>
    <row r="13" spans="1:25" ht="38.25" customHeight="1">
      <c r="A13" s="43"/>
      <c r="B13" s="78"/>
      <c r="C13" s="77"/>
      <c r="D13" s="60"/>
      <c r="E13" s="1130"/>
      <c r="F13" s="1130"/>
      <c r="G13" s="1130"/>
      <c r="H13" s="1130"/>
      <c r="I13" s="1130"/>
      <c r="J13" s="1130"/>
      <c r="K13" s="1130"/>
      <c r="L13" s="1130"/>
      <c r="M13" s="1130"/>
      <c r="N13" s="1130"/>
      <c r="O13" s="1130"/>
      <c r="P13" s="1130"/>
      <c r="Q13" s="1130"/>
      <c r="R13" s="1130"/>
      <c r="S13" s="1130"/>
      <c r="T13" s="1130"/>
      <c r="U13" s="1130"/>
      <c r="V13" s="1130"/>
      <c r="W13" s="1130"/>
      <c r="X13" s="1130"/>
      <c r="Y13" s="73"/>
    </row>
    <row r="14" spans="1:25" ht="15" customHeight="1">
      <c r="A14" s="43"/>
      <c r="B14" s="78"/>
      <c r="C14" s="77"/>
      <c r="D14" s="60"/>
      <c r="E14" s="1130"/>
      <c r="F14" s="1130"/>
      <c r="G14" s="1130"/>
      <c r="H14" s="1130"/>
      <c r="I14" s="1130"/>
      <c r="J14" s="1130"/>
      <c r="K14" s="1130"/>
      <c r="L14" s="1130"/>
      <c r="M14" s="1130"/>
      <c r="N14" s="1130"/>
      <c r="O14" s="1130"/>
      <c r="P14" s="1130"/>
      <c r="Q14" s="1130"/>
      <c r="R14" s="1130"/>
      <c r="S14" s="1130"/>
      <c r="T14" s="1130"/>
      <c r="U14" s="1130"/>
      <c r="V14" s="1130"/>
      <c r="W14" s="1130"/>
      <c r="X14" s="1130"/>
      <c r="Y14" s="59"/>
    </row>
    <row r="15" spans="1:25" ht="15">
      <c r="A15" s="43"/>
      <c r="B15" s="78"/>
      <c r="C15" s="77"/>
      <c r="D15" s="60"/>
      <c r="E15" s="1130"/>
      <c r="F15" s="1130"/>
      <c r="G15" s="1130"/>
      <c r="H15" s="1130"/>
      <c r="I15" s="1130"/>
      <c r="J15" s="1130"/>
      <c r="K15" s="1130"/>
      <c r="L15" s="1130"/>
      <c r="M15" s="1130"/>
      <c r="N15" s="1130"/>
      <c r="O15" s="1130"/>
      <c r="P15" s="1130"/>
      <c r="Q15" s="1130"/>
      <c r="R15" s="1130"/>
      <c r="S15" s="1130"/>
      <c r="T15" s="1130"/>
      <c r="U15" s="1130"/>
      <c r="V15" s="1130"/>
      <c r="W15" s="1130"/>
      <c r="X15" s="1130"/>
      <c r="Y15" s="59"/>
    </row>
    <row r="16" spans="1:25" ht="15">
      <c r="A16" s="43"/>
      <c r="B16" s="78"/>
      <c r="C16" s="77"/>
      <c r="D16" s="60"/>
      <c r="E16" s="1130"/>
      <c r="F16" s="1130"/>
      <c r="G16" s="1130"/>
      <c r="H16" s="1130"/>
      <c r="I16" s="1130"/>
      <c r="J16" s="1130"/>
      <c r="K16" s="1130"/>
      <c r="L16" s="1130"/>
      <c r="M16" s="1130"/>
      <c r="N16" s="1130"/>
      <c r="O16" s="1130"/>
      <c r="P16" s="1130"/>
      <c r="Q16" s="1130"/>
      <c r="R16" s="1130"/>
      <c r="S16" s="1130"/>
      <c r="T16" s="1130"/>
      <c r="U16" s="1130"/>
      <c r="V16" s="1130"/>
      <c r="W16" s="1130"/>
      <c r="X16" s="1130"/>
      <c r="Y16" s="59"/>
    </row>
    <row r="17" spans="1:25" ht="15" customHeight="1">
      <c r="A17" s="43"/>
      <c r="B17" s="78"/>
      <c r="C17" s="77"/>
      <c r="D17" s="60"/>
      <c r="E17" s="1130"/>
      <c r="F17" s="1130"/>
      <c r="G17" s="1130"/>
      <c r="H17" s="1130"/>
      <c r="I17" s="1130"/>
      <c r="J17" s="1130"/>
      <c r="K17" s="1130"/>
      <c r="L17" s="1130"/>
      <c r="M17" s="1130"/>
      <c r="N17" s="1130"/>
      <c r="O17" s="1130"/>
      <c r="P17" s="1130"/>
      <c r="Q17" s="1130"/>
      <c r="R17" s="1130"/>
      <c r="S17" s="1130"/>
      <c r="T17" s="1130"/>
      <c r="U17" s="1130"/>
      <c r="V17" s="1130"/>
      <c r="W17" s="1130"/>
      <c r="X17" s="1130"/>
      <c r="Y17" s="59"/>
    </row>
    <row r="18" spans="1:25" ht="15">
      <c r="A18" s="43"/>
      <c r="B18" s="78"/>
      <c r="C18" s="77"/>
      <c r="D18" s="60"/>
      <c r="E18" s="1130"/>
      <c r="F18" s="1130"/>
      <c r="G18" s="1130"/>
      <c r="H18" s="1130"/>
      <c r="I18" s="1130"/>
      <c r="J18" s="1130"/>
      <c r="K18" s="1130"/>
      <c r="L18" s="1130"/>
      <c r="M18" s="1130"/>
      <c r="N18" s="1130"/>
      <c r="O18" s="1130"/>
      <c r="P18" s="1130"/>
      <c r="Q18" s="1130"/>
      <c r="R18" s="1130"/>
      <c r="S18" s="1130"/>
      <c r="T18" s="1130"/>
      <c r="U18" s="1130"/>
      <c r="V18" s="1130"/>
      <c r="W18" s="1130"/>
      <c r="X18" s="1130"/>
      <c r="Y18" s="59"/>
    </row>
    <row r="19" spans="1:25" ht="59.25" customHeight="1">
      <c r="A19" s="43"/>
      <c r="B19" s="78"/>
      <c r="C19" s="77"/>
      <c r="D19" s="66"/>
      <c r="E19" s="1130"/>
      <c r="F19" s="1130"/>
      <c r="G19" s="1130"/>
      <c r="H19" s="1130"/>
      <c r="I19" s="1130"/>
      <c r="J19" s="1130"/>
      <c r="K19" s="1130"/>
      <c r="L19" s="1130"/>
      <c r="M19" s="1130"/>
      <c r="N19" s="1130"/>
      <c r="O19" s="1130"/>
      <c r="P19" s="1130"/>
      <c r="Q19" s="1130"/>
      <c r="R19" s="1130"/>
      <c r="S19" s="1130"/>
      <c r="T19" s="1130"/>
      <c r="U19" s="1130"/>
      <c r="V19" s="1130"/>
      <c r="W19" s="1130"/>
      <c r="X19" s="1130"/>
      <c r="Y19" s="59"/>
    </row>
    <row r="20" spans="1:25" ht="15" hidden="1">
      <c r="A20" s="43"/>
      <c r="B20" s="78"/>
      <c r="C20" s="77"/>
      <c r="D20" s="66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9"/>
    </row>
    <row r="21" spans="1:25" ht="14.25" customHeight="1" hidden="1">
      <c r="A21" s="43"/>
      <c r="B21" s="78"/>
      <c r="C21" s="77"/>
      <c r="D21" s="61"/>
      <c r="E21" s="72" t="s">
        <v>237</v>
      </c>
      <c r="F21" s="1136" t="s">
        <v>254</v>
      </c>
      <c r="G21" s="1137"/>
      <c r="H21" s="1137"/>
      <c r="I21" s="1137"/>
      <c r="J21" s="1137"/>
      <c r="K21" s="1137"/>
      <c r="L21" s="1137"/>
      <c r="M21" s="1137"/>
      <c r="N21" s="60"/>
      <c r="O21" s="71" t="s">
        <v>237</v>
      </c>
      <c r="P21" s="1138" t="s">
        <v>238</v>
      </c>
      <c r="Q21" s="1139"/>
      <c r="R21" s="1139"/>
      <c r="S21" s="1139"/>
      <c r="T21" s="1139"/>
      <c r="U21" s="1139"/>
      <c r="V21" s="1139"/>
      <c r="W21" s="1139"/>
      <c r="X21" s="1139"/>
      <c r="Y21" s="59"/>
    </row>
    <row r="22" spans="1:25" ht="14.25" customHeight="1" hidden="1">
      <c r="A22" s="43"/>
      <c r="B22" s="78"/>
      <c r="C22" s="77"/>
      <c r="D22" s="61"/>
      <c r="E22" s="94" t="s">
        <v>237</v>
      </c>
      <c r="F22" s="1136" t="s">
        <v>240</v>
      </c>
      <c r="G22" s="1137"/>
      <c r="H22" s="1137"/>
      <c r="I22" s="1137"/>
      <c r="J22" s="1137"/>
      <c r="K22" s="1137"/>
      <c r="L22" s="1137"/>
      <c r="M22" s="1137"/>
      <c r="N22" s="60"/>
      <c r="O22" s="74" t="s">
        <v>237</v>
      </c>
      <c r="P22" s="1138" t="s">
        <v>588</v>
      </c>
      <c r="Q22" s="1139"/>
      <c r="R22" s="1139"/>
      <c r="S22" s="1139"/>
      <c r="T22" s="1139"/>
      <c r="U22" s="1139"/>
      <c r="V22" s="1139"/>
      <c r="W22" s="1139"/>
      <c r="X22" s="1139"/>
      <c r="Y22" s="59"/>
    </row>
    <row r="23" spans="1:25" ht="27" customHeight="1" hidden="1">
      <c r="A23" s="43"/>
      <c r="B23" s="78"/>
      <c r="C23" s="77"/>
      <c r="D23" s="61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1131"/>
      <c r="Q23" s="1131"/>
      <c r="R23" s="1131"/>
      <c r="S23" s="1131"/>
      <c r="T23" s="1131"/>
      <c r="U23" s="1131"/>
      <c r="V23" s="1131"/>
      <c r="W23" s="1131"/>
      <c r="X23" s="60"/>
      <c r="Y23" s="59"/>
    </row>
    <row r="24" spans="1:25" ht="10.5" customHeight="1" hidden="1">
      <c r="A24" s="43"/>
      <c r="B24" s="78"/>
      <c r="C24" s="77"/>
      <c r="D24" s="6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59"/>
    </row>
    <row r="25" spans="1:25" ht="27" customHeight="1" hidden="1">
      <c r="A25" s="43"/>
      <c r="B25" s="78"/>
      <c r="C25" s="77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59"/>
    </row>
    <row r="26" spans="1:25" ht="12" customHeight="1" hidden="1">
      <c r="A26" s="43"/>
      <c r="B26" s="78"/>
      <c r="C26" s="77"/>
      <c r="D26" s="6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59"/>
    </row>
    <row r="27" spans="1:25" ht="38.25" customHeight="1" hidden="1">
      <c r="A27" s="43"/>
      <c r="B27" s="78"/>
      <c r="C27" s="77"/>
      <c r="D27" s="61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59"/>
    </row>
    <row r="28" spans="1:25" ht="15" hidden="1">
      <c r="A28" s="43"/>
      <c r="B28" s="78"/>
      <c r="C28" s="77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59"/>
    </row>
    <row r="29" spans="1:25" ht="15" hidden="1">
      <c r="A29" s="43"/>
      <c r="B29" s="78"/>
      <c r="C29" s="77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59"/>
    </row>
    <row r="30" spans="1:25" ht="15" hidden="1">
      <c r="A30" s="43"/>
      <c r="B30" s="78"/>
      <c r="C30" s="77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59"/>
    </row>
    <row r="31" spans="1:25" ht="15" hidden="1">
      <c r="A31" s="43"/>
      <c r="B31" s="78"/>
      <c r="C31" s="77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59"/>
    </row>
    <row r="32" spans="1:25" ht="15" hidden="1">
      <c r="A32" s="43"/>
      <c r="B32" s="78"/>
      <c r="C32" s="77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59"/>
    </row>
    <row r="33" spans="1:25" ht="18.75" customHeight="1" hidden="1">
      <c r="A33" s="43"/>
      <c r="B33" s="78"/>
      <c r="C33" s="77"/>
      <c r="D33" s="66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9"/>
    </row>
    <row r="34" spans="1:25" ht="15" hidden="1">
      <c r="A34" s="43"/>
      <c r="B34" s="78"/>
      <c r="C34" s="77"/>
      <c r="D34" s="66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59"/>
    </row>
    <row r="35" spans="1:25" ht="24" customHeight="1" hidden="1">
      <c r="A35" s="43"/>
      <c r="B35" s="78"/>
      <c r="C35" s="77"/>
      <c r="D35" s="61"/>
      <c r="E35" s="1135" t="s">
        <v>394</v>
      </c>
      <c r="F35" s="1135"/>
      <c r="G35" s="1135"/>
      <c r="H35" s="1135"/>
      <c r="I35" s="1135"/>
      <c r="J35" s="1135"/>
      <c r="K35" s="1135"/>
      <c r="L35" s="1135"/>
      <c r="M35" s="1135"/>
      <c r="N35" s="1135"/>
      <c r="O35" s="1135"/>
      <c r="P35" s="1135"/>
      <c r="Q35" s="1135"/>
      <c r="R35" s="1135"/>
      <c r="S35" s="1135"/>
      <c r="T35" s="1135"/>
      <c r="U35" s="1135"/>
      <c r="V35" s="1135"/>
      <c r="W35" s="1135"/>
      <c r="X35" s="1135"/>
      <c r="Y35" s="59"/>
    </row>
    <row r="36" spans="1:25" ht="38.25" customHeight="1" hidden="1">
      <c r="A36" s="43"/>
      <c r="B36" s="78"/>
      <c r="C36" s="77"/>
      <c r="D36" s="61"/>
      <c r="E36" s="1135"/>
      <c r="F36" s="1135"/>
      <c r="G36" s="1135"/>
      <c r="H36" s="1135"/>
      <c r="I36" s="1135"/>
      <c r="J36" s="1135"/>
      <c r="K36" s="1135"/>
      <c r="L36" s="1135"/>
      <c r="M36" s="1135"/>
      <c r="N36" s="1135"/>
      <c r="O36" s="1135"/>
      <c r="P36" s="1135"/>
      <c r="Q36" s="1135"/>
      <c r="R36" s="1135"/>
      <c r="S36" s="1135"/>
      <c r="T36" s="1135"/>
      <c r="U36" s="1135"/>
      <c r="V36" s="1135"/>
      <c r="W36" s="1135"/>
      <c r="X36" s="1135"/>
      <c r="Y36" s="59"/>
    </row>
    <row r="37" spans="1:25" ht="9.75" customHeight="1" hidden="1">
      <c r="A37" s="43"/>
      <c r="B37" s="78"/>
      <c r="C37" s="77"/>
      <c r="D37" s="61"/>
      <c r="E37" s="1135"/>
      <c r="F37" s="1135"/>
      <c r="G37" s="1135"/>
      <c r="H37" s="1135"/>
      <c r="I37" s="1135"/>
      <c r="J37" s="1135"/>
      <c r="K37" s="1135"/>
      <c r="L37" s="1135"/>
      <c r="M37" s="1135"/>
      <c r="N37" s="1135"/>
      <c r="O37" s="1135"/>
      <c r="P37" s="1135"/>
      <c r="Q37" s="1135"/>
      <c r="R37" s="1135"/>
      <c r="S37" s="1135"/>
      <c r="T37" s="1135"/>
      <c r="U37" s="1135"/>
      <c r="V37" s="1135"/>
      <c r="W37" s="1135"/>
      <c r="X37" s="1135"/>
      <c r="Y37" s="59"/>
    </row>
    <row r="38" spans="1:25" ht="51" customHeight="1" hidden="1">
      <c r="A38" s="43"/>
      <c r="B38" s="78"/>
      <c r="C38" s="77"/>
      <c r="D38" s="61"/>
      <c r="E38" s="1135"/>
      <c r="F38" s="1135"/>
      <c r="G38" s="1135"/>
      <c r="H38" s="1135"/>
      <c r="I38" s="1135"/>
      <c r="J38" s="1135"/>
      <c r="K38" s="1135"/>
      <c r="L38" s="1135"/>
      <c r="M38" s="1135"/>
      <c r="N38" s="1135"/>
      <c r="O38" s="1135"/>
      <c r="P38" s="1135"/>
      <c r="Q38" s="1135"/>
      <c r="R38" s="1135"/>
      <c r="S38" s="1135"/>
      <c r="T38" s="1135"/>
      <c r="U38" s="1135"/>
      <c r="V38" s="1135"/>
      <c r="W38" s="1135"/>
      <c r="X38" s="1135"/>
      <c r="Y38" s="59"/>
    </row>
    <row r="39" spans="1:25" ht="15" customHeight="1" hidden="1">
      <c r="A39" s="43"/>
      <c r="B39" s="78"/>
      <c r="C39" s="77"/>
      <c r="D39" s="61"/>
      <c r="E39" s="1135"/>
      <c r="F39" s="1135"/>
      <c r="G39" s="1135"/>
      <c r="H39" s="1135"/>
      <c r="I39" s="1135"/>
      <c r="J39" s="1135"/>
      <c r="K39" s="1135"/>
      <c r="L39" s="1135"/>
      <c r="M39" s="1135"/>
      <c r="N39" s="1135"/>
      <c r="O39" s="1135"/>
      <c r="P39" s="1135"/>
      <c r="Q39" s="1135"/>
      <c r="R39" s="1135"/>
      <c r="S39" s="1135"/>
      <c r="T39" s="1135"/>
      <c r="U39" s="1135"/>
      <c r="V39" s="1135"/>
      <c r="W39" s="1135"/>
      <c r="X39" s="1135"/>
      <c r="Y39" s="59"/>
    </row>
    <row r="40" spans="1:25" ht="12" customHeight="1" hidden="1">
      <c r="A40" s="43"/>
      <c r="B40" s="78"/>
      <c r="C40" s="77"/>
      <c r="D40" s="61"/>
      <c r="E40" s="1140"/>
      <c r="F40" s="1141"/>
      <c r="G40" s="1141"/>
      <c r="H40" s="1141"/>
      <c r="I40" s="1141"/>
      <c r="J40" s="1141"/>
      <c r="K40" s="1141"/>
      <c r="L40" s="1141"/>
      <c r="M40" s="1141"/>
      <c r="N40" s="1141"/>
      <c r="O40" s="1141"/>
      <c r="P40" s="1141"/>
      <c r="Q40" s="1141"/>
      <c r="R40" s="1141"/>
      <c r="S40" s="1141"/>
      <c r="T40" s="1141"/>
      <c r="U40" s="1141"/>
      <c r="V40" s="1141"/>
      <c r="W40" s="1141"/>
      <c r="X40" s="1141"/>
      <c r="Y40" s="59"/>
    </row>
    <row r="41" spans="1:25" ht="38.25" customHeight="1" hidden="1">
      <c r="A41" s="43"/>
      <c r="B41" s="78"/>
      <c r="C41" s="77"/>
      <c r="D41" s="61"/>
      <c r="E41" s="1135"/>
      <c r="F41" s="1135"/>
      <c r="G41" s="1135"/>
      <c r="H41" s="1135"/>
      <c r="I41" s="1135"/>
      <c r="J41" s="1135"/>
      <c r="K41" s="1135"/>
      <c r="L41" s="1135"/>
      <c r="M41" s="1135"/>
      <c r="N41" s="1135"/>
      <c r="O41" s="1135"/>
      <c r="P41" s="1135"/>
      <c r="Q41" s="1135"/>
      <c r="R41" s="1135"/>
      <c r="S41" s="1135"/>
      <c r="T41" s="1135"/>
      <c r="U41" s="1135"/>
      <c r="V41" s="1135"/>
      <c r="W41" s="1135"/>
      <c r="X41" s="1135"/>
      <c r="Y41" s="59"/>
    </row>
    <row r="42" spans="1:25" ht="15" hidden="1">
      <c r="A42" s="43"/>
      <c r="B42" s="78"/>
      <c r="C42" s="77"/>
      <c r="D42" s="61"/>
      <c r="E42" s="1135"/>
      <c r="F42" s="1135"/>
      <c r="G42" s="1135"/>
      <c r="H42" s="1135"/>
      <c r="I42" s="1135"/>
      <c r="J42" s="1135"/>
      <c r="K42" s="1135"/>
      <c r="L42" s="1135"/>
      <c r="M42" s="1135"/>
      <c r="N42" s="1135"/>
      <c r="O42" s="1135"/>
      <c r="P42" s="1135"/>
      <c r="Q42" s="1135"/>
      <c r="R42" s="1135"/>
      <c r="S42" s="1135"/>
      <c r="T42" s="1135"/>
      <c r="U42" s="1135"/>
      <c r="V42" s="1135"/>
      <c r="W42" s="1135"/>
      <c r="X42" s="1135"/>
      <c r="Y42" s="59"/>
    </row>
    <row r="43" spans="1:25" ht="15" hidden="1">
      <c r="A43" s="43"/>
      <c r="B43" s="78"/>
      <c r="C43" s="77"/>
      <c r="D43" s="61"/>
      <c r="E43" s="1135"/>
      <c r="F43" s="1135"/>
      <c r="G43" s="1135"/>
      <c r="H43" s="1135"/>
      <c r="I43" s="1135"/>
      <c r="J43" s="1135"/>
      <c r="K43" s="1135"/>
      <c r="L43" s="1135"/>
      <c r="M43" s="1135"/>
      <c r="N43" s="1135"/>
      <c r="O43" s="1135"/>
      <c r="P43" s="1135"/>
      <c r="Q43" s="1135"/>
      <c r="R43" s="1135"/>
      <c r="S43" s="1135"/>
      <c r="T43" s="1135"/>
      <c r="U43" s="1135"/>
      <c r="V43" s="1135"/>
      <c r="W43" s="1135"/>
      <c r="X43" s="1135"/>
      <c r="Y43" s="59"/>
    </row>
    <row r="44" spans="1:25" ht="33.75" customHeight="1" hidden="1">
      <c r="A44" s="43"/>
      <c r="B44" s="78"/>
      <c r="C44" s="77"/>
      <c r="D44" s="66"/>
      <c r="E44" s="1135"/>
      <c r="F44" s="1135"/>
      <c r="G44" s="1135"/>
      <c r="H44" s="1135"/>
      <c r="I44" s="1135"/>
      <c r="J44" s="1135"/>
      <c r="K44" s="1135"/>
      <c r="L44" s="1135"/>
      <c r="M44" s="1135"/>
      <c r="N44" s="1135"/>
      <c r="O44" s="1135"/>
      <c r="P44" s="1135"/>
      <c r="Q44" s="1135"/>
      <c r="R44" s="1135"/>
      <c r="S44" s="1135"/>
      <c r="T44" s="1135"/>
      <c r="U44" s="1135"/>
      <c r="V44" s="1135"/>
      <c r="W44" s="1135"/>
      <c r="X44" s="1135"/>
      <c r="Y44" s="59"/>
    </row>
    <row r="45" spans="1:25" ht="15" hidden="1">
      <c r="A45" s="43"/>
      <c r="B45" s="78"/>
      <c r="C45" s="77"/>
      <c r="D45" s="66"/>
      <c r="E45" s="1135"/>
      <c r="F45" s="1135"/>
      <c r="G45" s="1135"/>
      <c r="H45" s="1135"/>
      <c r="I45" s="1135"/>
      <c r="J45" s="1135"/>
      <c r="K45" s="1135"/>
      <c r="L45" s="1135"/>
      <c r="M45" s="1135"/>
      <c r="N45" s="1135"/>
      <c r="O45" s="1135"/>
      <c r="P45" s="1135"/>
      <c r="Q45" s="1135"/>
      <c r="R45" s="1135"/>
      <c r="S45" s="1135"/>
      <c r="T45" s="1135"/>
      <c r="U45" s="1135"/>
      <c r="V45" s="1135"/>
      <c r="W45" s="1135"/>
      <c r="X45" s="1135"/>
      <c r="Y45" s="59"/>
    </row>
    <row r="46" spans="1:25" ht="24" customHeight="1" hidden="1">
      <c r="A46" s="43"/>
      <c r="B46" s="78"/>
      <c r="C46" s="77"/>
      <c r="D46" s="61"/>
      <c r="E46" s="1146" t="s">
        <v>236</v>
      </c>
      <c r="F46" s="1146"/>
      <c r="G46" s="1146"/>
      <c r="H46" s="1146"/>
      <c r="I46" s="1146"/>
      <c r="J46" s="1146"/>
      <c r="K46" s="1146"/>
      <c r="L46" s="1146"/>
      <c r="M46" s="1146"/>
      <c r="N46" s="1146"/>
      <c r="O46" s="1146"/>
      <c r="P46" s="1146"/>
      <c r="Q46" s="1146"/>
      <c r="R46" s="1146"/>
      <c r="S46" s="1146"/>
      <c r="T46" s="1146"/>
      <c r="U46" s="1146"/>
      <c r="V46" s="1146"/>
      <c r="W46" s="1146"/>
      <c r="X46" s="1146"/>
      <c r="Y46" s="59"/>
    </row>
    <row r="47" spans="1:25" ht="37.5" customHeight="1" hidden="1">
      <c r="A47" s="43"/>
      <c r="B47" s="78"/>
      <c r="C47" s="77"/>
      <c r="D47" s="61"/>
      <c r="E47" s="1146"/>
      <c r="F47" s="1146"/>
      <c r="G47" s="1146"/>
      <c r="H47" s="1146"/>
      <c r="I47" s="1146"/>
      <c r="J47" s="1146"/>
      <c r="K47" s="1146"/>
      <c r="L47" s="1146"/>
      <c r="M47" s="1146"/>
      <c r="N47" s="1146"/>
      <c r="O47" s="1146"/>
      <c r="P47" s="1146"/>
      <c r="Q47" s="1146"/>
      <c r="R47" s="1146"/>
      <c r="S47" s="1146"/>
      <c r="T47" s="1146"/>
      <c r="U47" s="1146"/>
      <c r="V47" s="1146"/>
      <c r="W47" s="1146"/>
      <c r="X47" s="1146"/>
      <c r="Y47" s="59"/>
    </row>
    <row r="48" spans="1:25" ht="24" customHeight="1" hidden="1">
      <c r="A48" s="43"/>
      <c r="B48" s="78"/>
      <c r="C48" s="77"/>
      <c r="D48" s="61"/>
      <c r="E48" s="1146"/>
      <c r="F48" s="1146"/>
      <c r="G48" s="1146"/>
      <c r="H48" s="1146"/>
      <c r="I48" s="1146"/>
      <c r="J48" s="1146"/>
      <c r="K48" s="1146"/>
      <c r="L48" s="1146"/>
      <c r="M48" s="1146"/>
      <c r="N48" s="1146"/>
      <c r="O48" s="1146"/>
      <c r="P48" s="1146"/>
      <c r="Q48" s="1146"/>
      <c r="R48" s="1146"/>
      <c r="S48" s="1146"/>
      <c r="T48" s="1146"/>
      <c r="U48" s="1146"/>
      <c r="V48" s="1146"/>
      <c r="W48" s="1146"/>
      <c r="X48" s="1146"/>
      <c r="Y48" s="59"/>
    </row>
    <row r="49" spans="1:25" ht="51" customHeight="1" hidden="1">
      <c r="A49" s="43"/>
      <c r="B49" s="78"/>
      <c r="C49" s="77"/>
      <c r="D49" s="61"/>
      <c r="E49" s="1146"/>
      <c r="F49" s="1146"/>
      <c r="G49" s="1146"/>
      <c r="H49" s="1146"/>
      <c r="I49" s="1146"/>
      <c r="J49" s="1146"/>
      <c r="K49" s="1146"/>
      <c r="L49" s="1146"/>
      <c r="M49" s="1146"/>
      <c r="N49" s="1146"/>
      <c r="O49" s="1146"/>
      <c r="P49" s="1146"/>
      <c r="Q49" s="1146"/>
      <c r="R49" s="1146"/>
      <c r="S49" s="1146"/>
      <c r="T49" s="1146"/>
      <c r="U49" s="1146"/>
      <c r="V49" s="1146"/>
      <c r="W49" s="1146"/>
      <c r="X49" s="1146"/>
      <c r="Y49" s="59"/>
    </row>
    <row r="50" spans="1:25" ht="15" hidden="1">
      <c r="A50" s="43"/>
      <c r="B50" s="78"/>
      <c r="C50" s="77"/>
      <c r="D50" s="61"/>
      <c r="E50" s="1146"/>
      <c r="F50" s="1146"/>
      <c r="G50" s="1146"/>
      <c r="H50" s="1146"/>
      <c r="I50" s="1146"/>
      <c r="J50" s="1146"/>
      <c r="K50" s="1146"/>
      <c r="L50" s="1146"/>
      <c r="M50" s="1146"/>
      <c r="N50" s="1146"/>
      <c r="O50" s="1146"/>
      <c r="P50" s="1146"/>
      <c r="Q50" s="1146"/>
      <c r="R50" s="1146"/>
      <c r="S50" s="1146"/>
      <c r="T50" s="1146"/>
      <c r="U50" s="1146"/>
      <c r="V50" s="1146"/>
      <c r="W50" s="1146"/>
      <c r="X50" s="1146"/>
      <c r="Y50" s="59"/>
    </row>
    <row r="51" spans="1:25" ht="15" hidden="1">
      <c r="A51" s="43"/>
      <c r="B51" s="78"/>
      <c r="C51" s="77"/>
      <c r="D51" s="61"/>
      <c r="E51" s="1146"/>
      <c r="F51" s="1146"/>
      <c r="G51" s="1146"/>
      <c r="H51" s="1146"/>
      <c r="I51" s="1146"/>
      <c r="J51" s="1146"/>
      <c r="K51" s="1146"/>
      <c r="L51" s="1146"/>
      <c r="M51" s="1146"/>
      <c r="N51" s="1146"/>
      <c r="O51" s="1146"/>
      <c r="P51" s="1146"/>
      <c r="Q51" s="1146"/>
      <c r="R51" s="1146"/>
      <c r="S51" s="1146"/>
      <c r="T51" s="1146"/>
      <c r="U51" s="1146"/>
      <c r="V51" s="1146"/>
      <c r="W51" s="1146"/>
      <c r="X51" s="1146"/>
      <c r="Y51" s="59"/>
    </row>
    <row r="52" spans="1:25" ht="15" hidden="1">
      <c r="A52" s="43"/>
      <c r="B52" s="78"/>
      <c r="C52" s="77"/>
      <c r="D52" s="61"/>
      <c r="E52" s="1146"/>
      <c r="F52" s="1146"/>
      <c r="G52" s="1146"/>
      <c r="H52" s="1146"/>
      <c r="I52" s="1146"/>
      <c r="J52" s="1146"/>
      <c r="K52" s="1146"/>
      <c r="L52" s="1146"/>
      <c r="M52" s="1146"/>
      <c r="N52" s="1146"/>
      <c r="O52" s="1146"/>
      <c r="P52" s="1146"/>
      <c r="Q52" s="1146"/>
      <c r="R52" s="1146"/>
      <c r="S52" s="1146"/>
      <c r="T52" s="1146"/>
      <c r="U52" s="1146"/>
      <c r="V52" s="1146"/>
      <c r="W52" s="1146"/>
      <c r="X52" s="1146"/>
      <c r="Y52" s="59"/>
    </row>
    <row r="53" spans="1:25" ht="15" hidden="1">
      <c r="A53" s="43"/>
      <c r="B53" s="78"/>
      <c r="C53" s="77"/>
      <c r="D53" s="61"/>
      <c r="E53" s="1146"/>
      <c r="F53" s="1146"/>
      <c r="G53" s="1146"/>
      <c r="H53" s="1146"/>
      <c r="I53" s="1146"/>
      <c r="J53" s="1146"/>
      <c r="K53" s="1146"/>
      <c r="L53" s="1146"/>
      <c r="M53" s="1146"/>
      <c r="N53" s="1146"/>
      <c r="O53" s="1146"/>
      <c r="P53" s="1146"/>
      <c r="Q53" s="1146"/>
      <c r="R53" s="1146"/>
      <c r="S53" s="1146"/>
      <c r="T53" s="1146"/>
      <c r="U53" s="1146"/>
      <c r="V53" s="1146"/>
      <c r="W53" s="1146"/>
      <c r="X53" s="1146"/>
      <c r="Y53" s="59"/>
    </row>
    <row r="54" spans="1:25" ht="15" hidden="1">
      <c r="A54" s="43"/>
      <c r="B54" s="78"/>
      <c r="C54" s="77"/>
      <c r="D54" s="61"/>
      <c r="E54" s="1146"/>
      <c r="F54" s="1146"/>
      <c r="G54" s="1146"/>
      <c r="H54" s="1146"/>
      <c r="I54" s="1146"/>
      <c r="J54" s="1146"/>
      <c r="K54" s="1146"/>
      <c r="L54" s="1146"/>
      <c r="M54" s="1146"/>
      <c r="N54" s="1146"/>
      <c r="O54" s="1146"/>
      <c r="P54" s="1146"/>
      <c r="Q54" s="1146"/>
      <c r="R54" s="1146"/>
      <c r="S54" s="1146"/>
      <c r="T54" s="1146"/>
      <c r="U54" s="1146"/>
      <c r="V54" s="1146"/>
      <c r="W54" s="1146"/>
      <c r="X54" s="1146"/>
      <c r="Y54" s="59"/>
    </row>
    <row r="55" spans="1:25" ht="15" hidden="1">
      <c r="A55" s="43"/>
      <c r="B55" s="78"/>
      <c r="C55" s="77"/>
      <c r="D55" s="61"/>
      <c r="E55" s="1146"/>
      <c r="F55" s="1146"/>
      <c r="G55" s="1146"/>
      <c r="H55" s="1146"/>
      <c r="I55" s="1146"/>
      <c r="J55" s="1146"/>
      <c r="K55" s="1146"/>
      <c r="L55" s="1146"/>
      <c r="M55" s="1146"/>
      <c r="N55" s="1146"/>
      <c r="O55" s="1146"/>
      <c r="P55" s="1146"/>
      <c r="Q55" s="1146"/>
      <c r="R55" s="1146"/>
      <c r="S55" s="1146"/>
      <c r="T55" s="1146"/>
      <c r="U55" s="1146"/>
      <c r="V55" s="1146"/>
      <c r="W55" s="1146"/>
      <c r="X55" s="1146"/>
      <c r="Y55" s="59"/>
    </row>
    <row r="56" spans="1:25" ht="25.5" customHeight="1" hidden="1">
      <c r="A56" s="43"/>
      <c r="B56" s="78"/>
      <c r="C56" s="77"/>
      <c r="D56" s="66"/>
      <c r="E56" s="1146"/>
      <c r="F56" s="1146"/>
      <c r="G56" s="1146"/>
      <c r="H56" s="1146"/>
      <c r="I56" s="1146"/>
      <c r="J56" s="1146"/>
      <c r="K56" s="1146"/>
      <c r="L56" s="1146"/>
      <c r="M56" s="1146"/>
      <c r="N56" s="1146"/>
      <c r="O56" s="1146"/>
      <c r="P56" s="1146"/>
      <c r="Q56" s="1146"/>
      <c r="R56" s="1146"/>
      <c r="S56" s="1146"/>
      <c r="T56" s="1146"/>
      <c r="U56" s="1146"/>
      <c r="V56" s="1146"/>
      <c r="W56" s="1146"/>
      <c r="X56" s="1146"/>
      <c r="Y56" s="59"/>
    </row>
    <row r="57" spans="1:25" ht="15" hidden="1">
      <c r="A57" s="43"/>
      <c r="B57" s="78"/>
      <c r="C57" s="77"/>
      <c r="D57" s="66"/>
      <c r="E57" s="1146"/>
      <c r="F57" s="1146"/>
      <c r="G57" s="1146"/>
      <c r="H57" s="1146"/>
      <c r="I57" s="1146"/>
      <c r="J57" s="1146"/>
      <c r="K57" s="1146"/>
      <c r="L57" s="1146"/>
      <c r="M57" s="1146"/>
      <c r="N57" s="1146"/>
      <c r="O57" s="1146"/>
      <c r="P57" s="1146"/>
      <c r="Q57" s="1146"/>
      <c r="R57" s="1146"/>
      <c r="S57" s="1146"/>
      <c r="T57" s="1146"/>
      <c r="U57" s="1146"/>
      <c r="V57" s="1146"/>
      <c r="W57" s="1146"/>
      <c r="X57" s="1146"/>
      <c r="Y57" s="59"/>
    </row>
    <row r="58" spans="1:25" ht="15" customHeight="1" hidden="1">
      <c r="A58" s="43"/>
      <c r="B58" s="78"/>
      <c r="C58" s="77"/>
      <c r="D58" s="61"/>
      <c r="E58" s="1132" t="s">
        <v>395</v>
      </c>
      <c r="F58" s="1132"/>
      <c r="G58" s="1132"/>
      <c r="H58" s="1132"/>
      <c r="I58" s="1132"/>
      <c r="J58" s="1132"/>
      <c r="K58" s="1132"/>
      <c r="L58" s="1132"/>
      <c r="M58" s="1132"/>
      <c r="N58" s="1132"/>
      <c r="O58" s="1132"/>
      <c r="P58" s="1132"/>
      <c r="Q58" s="1132"/>
      <c r="R58" s="1132"/>
      <c r="S58" s="1132"/>
      <c r="T58" s="1132"/>
      <c r="U58" s="1132"/>
      <c r="V58" s="231"/>
      <c r="W58" s="231"/>
      <c r="X58" s="231"/>
      <c r="Y58" s="59"/>
    </row>
    <row r="59" spans="1:25" ht="15" customHeight="1" hidden="1">
      <c r="A59" s="43"/>
      <c r="B59" s="78"/>
      <c r="C59" s="77"/>
      <c r="D59" s="61"/>
      <c r="E59" s="1147"/>
      <c r="F59" s="1147"/>
      <c r="G59" s="1147"/>
      <c r="H59" s="1140"/>
      <c r="I59" s="1141"/>
      <c r="J59" s="1141"/>
      <c r="K59" s="1141"/>
      <c r="L59" s="1141"/>
      <c r="M59" s="1141"/>
      <c r="N59" s="1141"/>
      <c r="O59" s="1141"/>
      <c r="P59" s="1141"/>
      <c r="Q59" s="1141"/>
      <c r="R59" s="1141"/>
      <c r="S59" s="1141"/>
      <c r="T59" s="1141"/>
      <c r="U59" s="1141"/>
      <c r="V59" s="1141"/>
      <c r="W59" s="1141"/>
      <c r="X59" s="1141"/>
      <c r="Y59" s="59"/>
    </row>
    <row r="60" spans="1:25" ht="15" customHeight="1" hidden="1">
      <c r="A60" s="43"/>
      <c r="B60" s="78"/>
      <c r="C60" s="77"/>
      <c r="D60" s="61"/>
      <c r="E60" s="1143"/>
      <c r="F60" s="1143"/>
      <c r="G60" s="1143"/>
      <c r="H60" s="1145"/>
      <c r="I60" s="1145"/>
      <c r="J60" s="1145"/>
      <c r="K60" s="1145"/>
      <c r="L60" s="1145"/>
      <c r="M60" s="1145"/>
      <c r="N60" s="1145"/>
      <c r="O60" s="1145"/>
      <c r="P60" s="1145"/>
      <c r="Q60" s="1145"/>
      <c r="R60" s="1145"/>
      <c r="S60" s="1145"/>
      <c r="T60" s="1145"/>
      <c r="U60" s="1145"/>
      <c r="V60" s="1145"/>
      <c r="W60" s="1145"/>
      <c r="X60" s="1145"/>
      <c r="Y60" s="59"/>
    </row>
    <row r="61" spans="1:25" ht="15" hidden="1">
      <c r="A61" s="43"/>
      <c r="B61" s="78"/>
      <c r="C61" s="77"/>
      <c r="D61" s="61"/>
      <c r="E61" s="70"/>
      <c r="F61" s="68"/>
      <c r="G61" s="69"/>
      <c r="H61" s="1145"/>
      <c r="I61" s="1145"/>
      <c r="J61" s="1145"/>
      <c r="K61" s="1145"/>
      <c r="L61" s="1145"/>
      <c r="M61" s="1145"/>
      <c r="N61" s="1145"/>
      <c r="O61" s="1145"/>
      <c r="P61" s="1145"/>
      <c r="Q61" s="1145"/>
      <c r="R61" s="1145"/>
      <c r="S61" s="1145"/>
      <c r="T61" s="1145"/>
      <c r="U61" s="1145"/>
      <c r="V61" s="1145"/>
      <c r="W61" s="1145"/>
      <c r="X61" s="1145"/>
      <c r="Y61" s="59"/>
    </row>
    <row r="62" spans="1:25" ht="27.75" customHeight="1" hidden="1">
      <c r="A62" s="43"/>
      <c r="B62" s="78"/>
      <c r="C62" s="77"/>
      <c r="D62" s="61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59"/>
    </row>
    <row r="63" spans="1:25" ht="15" hidden="1">
      <c r="A63" s="43"/>
      <c r="B63" s="78"/>
      <c r="C63" s="77"/>
      <c r="D63" s="61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59"/>
    </row>
    <row r="64" spans="1:25" ht="15" hidden="1">
      <c r="A64" s="43"/>
      <c r="B64" s="78"/>
      <c r="C64" s="77"/>
      <c r="D64" s="61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59"/>
    </row>
    <row r="65" spans="1:25" ht="15" hidden="1">
      <c r="A65" s="43"/>
      <c r="B65" s="78"/>
      <c r="C65" s="77"/>
      <c r="D65" s="61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59"/>
    </row>
    <row r="66" spans="1:25" ht="15" hidden="1">
      <c r="A66" s="43"/>
      <c r="B66" s="78"/>
      <c r="C66" s="77"/>
      <c r="D66" s="61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59"/>
    </row>
    <row r="67" spans="1:25" ht="15" hidden="1">
      <c r="A67" s="43"/>
      <c r="B67" s="78"/>
      <c r="C67" s="77"/>
      <c r="D67" s="61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59"/>
    </row>
    <row r="68" spans="1:25" ht="89.25" customHeight="1" hidden="1">
      <c r="A68" s="43"/>
      <c r="B68" s="78"/>
      <c r="C68" s="77"/>
      <c r="D68" s="66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59"/>
    </row>
    <row r="69" spans="1:25" ht="15" hidden="1">
      <c r="A69" s="43"/>
      <c r="B69" s="78"/>
      <c r="C69" s="77"/>
      <c r="D69" s="66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59"/>
    </row>
    <row r="70" spans="1:25" ht="15" hidden="1">
      <c r="A70" s="43"/>
      <c r="B70" s="78"/>
      <c r="C70" s="77"/>
      <c r="D70" s="61"/>
      <c r="E70" s="1132" t="s">
        <v>396</v>
      </c>
      <c r="F70" s="1132"/>
      <c r="G70" s="1132"/>
      <c r="H70" s="1132"/>
      <c r="I70" s="1132"/>
      <c r="J70" s="1132"/>
      <c r="K70" s="1132"/>
      <c r="L70" s="1132"/>
      <c r="M70" s="1132"/>
      <c r="N70" s="1132"/>
      <c r="O70" s="1132"/>
      <c r="P70" s="1132"/>
      <c r="Q70" s="1132"/>
      <c r="R70" s="1132"/>
      <c r="S70" s="1132"/>
      <c r="T70" s="1132"/>
      <c r="U70" s="449"/>
      <c r="V70" s="449"/>
      <c r="W70" s="449"/>
      <c r="X70" s="449"/>
      <c r="Y70" s="59"/>
    </row>
    <row r="71" spans="1:25" ht="15" hidden="1">
      <c r="A71" s="43"/>
      <c r="B71" s="78"/>
      <c r="C71" s="77"/>
      <c r="D71" s="61"/>
      <c r="E71" s="1132" t="s">
        <v>587</v>
      </c>
      <c r="F71" s="1132"/>
      <c r="G71" s="1132"/>
      <c r="H71" s="1132"/>
      <c r="I71" s="1132"/>
      <c r="J71" s="1132"/>
      <c r="K71" s="1132"/>
      <c r="L71" s="1132"/>
      <c r="M71" s="1132"/>
      <c r="N71" s="1132"/>
      <c r="O71" s="1132"/>
      <c r="P71" s="1132"/>
      <c r="Q71" s="1132"/>
      <c r="R71" s="1132"/>
      <c r="S71" s="1132"/>
      <c r="T71" s="1132"/>
      <c r="U71" s="450"/>
      <c r="V71" s="450"/>
      <c r="W71" s="450"/>
      <c r="X71" s="450"/>
      <c r="Y71" s="59"/>
    </row>
    <row r="72" spans="1:25" ht="40.5" customHeight="1" hidden="1">
      <c r="A72" s="43"/>
      <c r="B72" s="78"/>
      <c r="C72" s="77"/>
      <c r="D72" s="61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59"/>
    </row>
    <row r="73" spans="1:25" ht="63" customHeight="1" hidden="1">
      <c r="A73" s="43"/>
      <c r="B73" s="78"/>
      <c r="C73" s="77"/>
      <c r="D73" s="61"/>
      <c r="E73" s="450"/>
      <c r="F73" s="450"/>
      <c r="G73" s="450"/>
      <c r="H73" s="450"/>
      <c r="I73" s="450"/>
      <c r="J73" s="450"/>
      <c r="K73" s="450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59"/>
    </row>
    <row r="74" spans="1:25" ht="30" customHeight="1" hidden="1">
      <c r="A74" s="43"/>
      <c r="B74" s="78"/>
      <c r="C74" s="77"/>
      <c r="D74" s="61"/>
      <c r="E74" s="450"/>
      <c r="F74" s="450"/>
      <c r="G74" s="450"/>
      <c r="H74" s="450"/>
      <c r="I74" s="450"/>
      <c r="J74" s="450"/>
      <c r="K74" s="450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59"/>
    </row>
    <row r="75" spans="1:25" ht="30" customHeight="1" hidden="1">
      <c r="A75" s="43"/>
      <c r="B75" s="78"/>
      <c r="C75" s="77"/>
      <c r="D75" s="61"/>
      <c r="E75" s="450"/>
      <c r="F75" s="450"/>
      <c r="G75" s="450"/>
      <c r="H75" s="450"/>
      <c r="I75" s="450"/>
      <c r="J75" s="450"/>
      <c r="K75" s="450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59"/>
    </row>
    <row r="76" spans="1:25" ht="15" hidden="1">
      <c r="A76" s="43"/>
      <c r="B76" s="78"/>
      <c r="C76" s="77"/>
      <c r="D76" s="61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59"/>
    </row>
    <row r="77" spans="1:25" ht="15" hidden="1">
      <c r="A77" s="43"/>
      <c r="B77" s="78"/>
      <c r="C77" s="77"/>
      <c r="D77" s="61"/>
      <c r="E77" s="450"/>
      <c r="F77" s="450"/>
      <c r="G77" s="450"/>
      <c r="H77" s="450"/>
      <c r="I77" s="450"/>
      <c r="J77" s="450"/>
      <c r="K77" s="450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59"/>
    </row>
    <row r="78" spans="1:25" ht="8.25" customHeight="1" hidden="1">
      <c r="A78" s="43"/>
      <c r="B78" s="78"/>
      <c r="C78" s="77"/>
      <c r="D78" s="61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59"/>
    </row>
    <row r="79" spans="1:25" ht="21" customHeight="1" hidden="1">
      <c r="A79" s="43"/>
      <c r="B79" s="78"/>
      <c r="C79" s="77"/>
      <c r="D79" s="6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59"/>
    </row>
    <row r="80" spans="1:25" ht="14.25" customHeight="1" hidden="1">
      <c r="A80" s="43"/>
      <c r="B80" s="78"/>
      <c r="C80" s="77"/>
      <c r="D80" s="61"/>
      <c r="E80" s="452"/>
      <c r="F80" s="452"/>
      <c r="G80" s="452"/>
      <c r="H80" s="452"/>
      <c r="Y80" s="59"/>
    </row>
    <row r="81" spans="1:25" ht="15" hidden="1">
      <c r="A81" s="43"/>
      <c r="B81" s="78"/>
      <c r="C81" s="77"/>
      <c r="D81" s="61"/>
      <c r="E81" s="1132" t="s">
        <v>395</v>
      </c>
      <c r="F81" s="1132"/>
      <c r="G81" s="1132"/>
      <c r="H81" s="1132"/>
      <c r="I81" s="1132"/>
      <c r="J81" s="1132"/>
      <c r="K81" s="1132"/>
      <c r="L81" s="1132"/>
      <c r="M81" s="1132"/>
      <c r="N81" s="1132"/>
      <c r="O81" s="1132"/>
      <c r="P81" s="1132"/>
      <c r="Q81" s="1132"/>
      <c r="R81" s="1132"/>
      <c r="S81" s="1132"/>
      <c r="T81" s="1132"/>
      <c r="U81" s="1132"/>
      <c r="V81" s="231"/>
      <c r="W81" s="231"/>
      <c r="X81" s="231"/>
      <c r="Y81" s="59"/>
    </row>
    <row r="82" spans="1:25" ht="15" customHeight="1" hidden="1">
      <c r="A82" s="43"/>
      <c r="B82" s="78"/>
      <c r="C82" s="77"/>
      <c r="D82" s="61"/>
      <c r="E82" s="1143"/>
      <c r="F82" s="1143"/>
      <c r="G82" s="1143"/>
      <c r="H82" s="1140"/>
      <c r="I82" s="1141"/>
      <c r="J82" s="1141"/>
      <c r="K82" s="1141"/>
      <c r="L82" s="1141"/>
      <c r="M82" s="1141"/>
      <c r="N82" s="1141"/>
      <c r="O82" s="1141"/>
      <c r="P82" s="1141"/>
      <c r="Q82" s="1141"/>
      <c r="R82" s="1141"/>
      <c r="S82" s="1141"/>
      <c r="T82" s="1141"/>
      <c r="U82" s="1141"/>
      <c r="V82" s="1141"/>
      <c r="W82" s="1141"/>
      <c r="X82" s="1141"/>
      <c r="Y82" s="59"/>
    </row>
    <row r="83" spans="1:25" ht="15" customHeight="1" hidden="1">
      <c r="A83" s="43"/>
      <c r="B83" s="78"/>
      <c r="C83" s="77"/>
      <c r="D83" s="61"/>
      <c r="Y83" s="59"/>
    </row>
    <row r="84" spans="1:25" ht="15" customHeight="1" hidden="1">
      <c r="A84" s="43"/>
      <c r="B84" s="78"/>
      <c r="C84" s="77"/>
      <c r="D84" s="61"/>
      <c r="E84" s="70"/>
      <c r="F84" s="68"/>
      <c r="G84" s="69"/>
      <c r="H84" s="1145"/>
      <c r="I84" s="1145"/>
      <c r="J84" s="1145"/>
      <c r="K84" s="1145"/>
      <c r="L84" s="1145"/>
      <c r="M84" s="1145"/>
      <c r="N84" s="1145"/>
      <c r="O84" s="1145"/>
      <c r="P84" s="1145"/>
      <c r="Q84" s="1145"/>
      <c r="R84" s="1145"/>
      <c r="S84" s="1145"/>
      <c r="T84" s="1145"/>
      <c r="U84" s="1145"/>
      <c r="V84" s="1145"/>
      <c r="W84" s="1145"/>
      <c r="X84" s="1145"/>
      <c r="Y84" s="59"/>
    </row>
    <row r="85" spans="1:25" ht="15" hidden="1">
      <c r="A85" s="43"/>
      <c r="B85" s="78"/>
      <c r="C85" s="77"/>
      <c r="D85" s="61"/>
      <c r="E85" s="60"/>
      <c r="F85" s="60"/>
      <c r="G85" s="60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0"/>
      <c r="X85" s="60"/>
      <c r="Y85" s="59"/>
    </row>
    <row r="86" spans="1:25" ht="15" hidden="1">
      <c r="A86" s="43"/>
      <c r="B86" s="78"/>
      <c r="C86" s="77"/>
      <c r="D86" s="61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59"/>
    </row>
    <row r="87" spans="1:25" ht="15" hidden="1">
      <c r="A87" s="43"/>
      <c r="B87" s="78"/>
      <c r="C87" s="77"/>
      <c r="D87" s="61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59"/>
    </row>
    <row r="88" spans="1:25" ht="15" hidden="1">
      <c r="A88" s="43"/>
      <c r="B88" s="78"/>
      <c r="C88" s="77"/>
      <c r="D88" s="61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59"/>
    </row>
    <row r="89" spans="1:25" ht="15" hidden="1">
      <c r="A89" s="43"/>
      <c r="B89" s="78"/>
      <c r="C89" s="77"/>
      <c r="D89" s="61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59"/>
    </row>
    <row r="90" spans="1:25" ht="15" hidden="1">
      <c r="A90" s="43"/>
      <c r="B90" s="78"/>
      <c r="C90" s="77"/>
      <c r="D90" s="61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59"/>
    </row>
    <row r="91" spans="1:25" ht="15" hidden="1">
      <c r="A91" s="43"/>
      <c r="B91" s="78"/>
      <c r="C91" s="77"/>
      <c r="D91" s="61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59"/>
    </row>
    <row r="92" spans="1:25" ht="15" hidden="1">
      <c r="A92" s="43"/>
      <c r="B92" s="78"/>
      <c r="C92" s="77"/>
      <c r="D92" s="61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59"/>
    </row>
    <row r="93" spans="1:25" ht="15" hidden="1">
      <c r="A93" s="43"/>
      <c r="B93" s="78"/>
      <c r="C93" s="77"/>
      <c r="D93" s="61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59"/>
    </row>
    <row r="94" spans="1:25" ht="15" hidden="1">
      <c r="A94" s="43"/>
      <c r="B94" s="78"/>
      <c r="C94" s="77"/>
      <c r="D94" s="61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59"/>
    </row>
    <row r="95" spans="1:25" ht="15" hidden="1">
      <c r="A95" s="43"/>
      <c r="B95" s="78"/>
      <c r="C95" s="77"/>
      <c r="D95" s="61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59"/>
    </row>
    <row r="96" spans="1:25" ht="27" customHeight="1" hidden="1">
      <c r="A96" s="43"/>
      <c r="B96" s="78"/>
      <c r="C96" s="77"/>
      <c r="D96" s="66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59"/>
    </row>
    <row r="97" spans="1:25" ht="15" hidden="1">
      <c r="A97" s="43"/>
      <c r="B97" s="78"/>
      <c r="C97" s="77"/>
      <c r="D97" s="66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59"/>
    </row>
    <row r="98" spans="1:25" ht="25.5" customHeight="1" hidden="1">
      <c r="A98" s="43"/>
      <c r="B98" s="78"/>
      <c r="C98" s="77"/>
      <c r="D98" s="61"/>
      <c r="E98" s="1144" t="s">
        <v>235</v>
      </c>
      <c r="F98" s="1144"/>
      <c r="G98" s="1144"/>
      <c r="H98" s="1144"/>
      <c r="I98" s="1144"/>
      <c r="J98" s="1144"/>
      <c r="K98" s="1144"/>
      <c r="L98" s="1144"/>
      <c r="M98" s="1144"/>
      <c r="N98" s="1144"/>
      <c r="O98" s="1144"/>
      <c r="P98" s="1144"/>
      <c r="Q98" s="1144"/>
      <c r="R98" s="1144"/>
      <c r="S98" s="1144"/>
      <c r="T98" s="1144"/>
      <c r="U98" s="1144"/>
      <c r="V98" s="1144"/>
      <c r="W98" s="1144"/>
      <c r="X98" s="1144"/>
      <c r="Y98" s="59"/>
    </row>
    <row r="99" spans="1:25" ht="15" customHeight="1" hidden="1">
      <c r="A99" s="43"/>
      <c r="B99" s="78"/>
      <c r="C99" s="77"/>
      <c r="D99" s="61"/>
      <c r="E99" s="60"/>
      <c r="F99" s="60"/>
      <c r="G99" s="60"/>
      <c r="H99" s="63"/>
      <c r="I99" s="63"/>
      <c r="J99" s="63"/>
      <c r="K99" s="63"/>
      <c r="L99" s="63"/>
      <c r="M99" s="63"/>
      <c r="N99" s="63"/>
      <c r="O99" s="62"/>
      <c r="P99" s="62"/>
      <c r="Q99" s="62"/>
      <c r="R99" s="62"/>
      <c r="S99" s="62"/>
      <c r="T99" s="62"/>
      <c r="U99" s="60"/>
      <c r="V99" s="60"/>
      <c r="W99" s="60"/>
      <c r="X99" s="60"/>
      <c r="Y99" s="59"/>
    </row>
    <row r="100" spans="1:27" ht="15" customHeight="1" hidden="1">
      <c r="A100" s="43"/>
      <c r="B100" s="78"/>
      <c r="C100" s="77"/>
      <c r="D100" s="61"/>
      <c r="E100" s="64"/>
      <c r="F100" s="1142" t="s">
        <v>234</v>
      </c>
      <c r="G100" s="1142"/>
      <c r="H100" s="1142"/>
      <c r="I100" s="1142"/>
      <c r="J100" s="1142"/>
      <c r="K100" s="1142"/>
      <c r="L100" s="1142"/>
      <c r="M100" s="1142"/>
      <c r="N100" s="1142"/>
      <c r="O100" s="1142"/>
      <c r="P100" s="1142"/>
      <c r="Q100" s="1142"/>
      <c r="R100" s="1142"/>
      <c r="S100" s="1142"/>
      <c r="T100" s="62"/>
      <c r="U100" s="60"/>
      <c r="V100" s="60"/>
      <c r="W100" s="60"/>
      <c r="X100" s="60"/>
      <c r="Y100" s="59"/>
      <c r="AA100" s="79" t="s">
        <v>232</v>
      </c>
    </row>
    <row r="101" spans="1:25" ht="15" customHeight="1" hidden="1">
      <c r="A101" s="43"/>
      <c r="B101" s="78"/>
      <c r="C101" s="77"/>
      <c r="D101" s="61"/>
      <c r="E101" s="60"/>
      <c r="F101" s="60"/>
      <c r="G101" s="60"/>
      <c r="H101" s="63"/>
      <c r="I101" s="63"/>
      <c r="J101" s="63"/>
      <c r="K101" s="63"/>
      <c r="L101" s="63"/>
      <c r="M101" s="63"/>
      <c r="N101" s="63"/>
      <c r="O101" s="62"/>
      <c r="P101" s="62"/>
      <c r="Q101" s="62"/>
      <c r="R101" s="62"/>
      <c r="S101" s="62"/>
      <c r="T101" s="62"/>
      <c r="U101" s="60"/>
      <c r="V101" s="60"/>
      <c r="W101" s="60"/>
      <c r="X101" s="60"/>
      <c r="Y101" s="59"/>
    </row>
    <row r="102" spans="1:25" ht="15" hidden="1">
      <c r="A102" s="43"/>
      <c r="B102" s="78"/>
      <c r="C102" s="77"/>
      <c r="D102" s="61"/>
      <c r="E102" s="60"/>
      <c r="F102" s="1142" t="s">
        <v>233</v>
      </c>
      <c r="G102" s="1142"/>
      <c r="H102" s="1142"/>
      <c r="I102" s="1142"/>
      <c r="J102" s="1142"/>
      <c r="K102" s="1142"/>
      <c r="L102" s="1142"/>
      <c r="M102" s="1142"/>
      <c r="N102" s="1142"/>
      <c r="O102" s="1142"/>
      <c r="P102" s="1142"/>
      <c r="Q102" s="1142"/>
      <c r="R102" s="1142"/>
      <c r="S102" s="1142"/>
      <c r="T102" s="1142"/>
      <c r="U102" s="1142"/>
      <c r="V102" s="1142"/>
      <c r="W102" s="1142"/>
      <c r="X102" s="1142"/>
      <c r="Y102" s="59"/>
    </row>
    <row r="103" spans="1:25" ht="15" hidden="1">
      <c r="A103" s="43"/>
      <c r="B103" s="78"/>
      <c r="C103" s="77"/>
      <c r="D103" s="61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59"/>
    </row>
    <row r="104" spans="1:25" ht="15" hidden="1">
      <c r="A104" s="43"/>
      <c r="B104" s="78"/>
      <c r="C104" s="77"/>
      <c r="D104" s="61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59"/>
    </row>
    <row r="105" spans="1:25" ht="15" hidden="1">
      <c r="A105" s="43"/>
      <c r="B105" s="78"/>
      <c r="C105" s="77"/>
      <c r="D105" s="61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59"/>
    </row>
    <row r="106" spans="1:25" ht="15" hidden="1">
      <c r="A106" s="43"/>
      <c r="B106" s="78"/>
      <c r="C106" s="77"/>
      <c r="D106" s="61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59"/>
    </row>
    <row r="107" spans="1:25" ht="15" hidden="1">
      <c r="A107" s="43"/>
      <c r="B107" s="78"/>
      <c r="C107" s="77"/>
      <c r="D107" s="61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59"/>
    </row>
    <row r="108" spans="1:25" ht="15" hidden="1">
      <c r="A108" s="43"/>
      <c r="B108" s="78"/>
      <c r="C108" s="77"/>
      <c r="D108" s="61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59"/>
    </row>
    <row r="109" spans="1:25" ht="15" hidden="1">
      <c r="A109" s="43"/>
      <c r="B109" s="78"/>
      <c r="C109" s="77"/>
      <c r="D109" s="61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59"/>
    </row>
    <row r="110" spans="1:25" ht="15" hidden="1">
      <c r="A110" s="43"/>
      <c r="B110" s="78"/>
      <c r="C110" s="77"/>
      <c r="D110" s="61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59"/>
    </row>
    <row r="111" spans="1:25" ht="30" customHeight="1" hidden="1">
      <c r="A111" s="43"/>
      <c r="B111" s="78"/>
      <c r="C111" s="77"/>
      <c r="D111" s="61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59"/>
    </row>
    <row r="112" spans="1:25" ht="31.5" customHeight="1" hidden="1">
      <c r="A112" s="43"/>
      <c r="B112" s="78"/>
      <c r="C112" s="77"/>
      <c r="D112" s="61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59"/>
    </row>
    <row r="113" spans="1:25" ht="15" customHeight="1">
      <c r="A113" s="43"/>
      <c r="B113" s="76"/>
      <c r="C113" s="75"/>
      <c r="D113" s="58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6"/>
    </row>
    <row r="115" ht="11.25"/>
    <row r="116" ht="11.25"/>
    <row r="117" ht="11.25"/>
    <row r="118" ht="11.25"/>
    <row r="119" ht="11.25"/>
    <row r="120" ht="11.25"/>
  </sheetData>
  <sheetProtection password="FA9C" sheet="1" objects="1" scenarios="1" formatColumns="0" formatRows="0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PRICE_WARM.pdf" display="Инструкция по работе с отчетной формой"/>
  </hyperlinks>
  <printOptions/>
  <pageMargins left="0.7" right="0.7" top="0.75" bottom="0.75" header="0.3" footer="0.3"/>
  <pageSetup horizontalDpi="180" verticalDpi="180" orientation="portrait" paperSize="9" r:id="rId4"/>
  <drawing r:id="rId3"/>
  <legacyDrawing r:id="rId2"/>
  <oleObjects>
    <oleObject progId="Word.Document.8" shapeId="1647841" r:id="rId1"/>
  </oleObject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215" hidden="1" customWidth="1"/>
    <col min="2" max="4" width="3.7109375" style="202" hidden="1" customWidth="1"/>
    <col min="5" max="5" width="3.7109375" style="87" customWidth="1"/>
    <col min="6" max="6" width="9.7109375" style="36" customWidth="1"/>
    <col min="7" max="7" width="37.7109375" style="36" customWidth="1"/>
    <col min="8" max="8" width="66.8515625" style="36" customWidth="1"/>
    <col min="9" max="9" width="115.7109375" style="36" customWidth="1"/>
    <col min="10" max="11" width="10.57421875" style="202" customWidth="1"/>
    <col min="12" max="12" width="11.140625" style="202" customWidth="1"/>
    <col min="13" max="20" width="10.57421875" style="202" customWidth="1"/>
    <col min="21" max="16384" width="10.57421875" style="36" customWidth="1"/>
  </cols>
  <sheetData>
    <row r="1" ht="3" customHeight="1">
      <c r="A1" s="215" t="s">
        <v>208</v>
      </c>
    </row>
    <row r="2" spans="6:9" ht="22.5">
      <c r="F2" s="1199" t="s">
        <v>491</v>
      </c>
      <c r="G2" s="1200"/>
      <c r="H2" s="1201"/>
      <c r="I2" s="436"/>
    </row>
    <row r="3" ht="3" customHeight="1"/>
    <row r="4" spans="1:20" s="190" customFormat="1" ht="11.25">
      <c r="A4" s="214"/>
      <c r="B4" s="214"/>
      <c r="C4" s="214"/>
      <c r="D4" s="214"/>
      <c r="F4" s="1153" t="s">
        <v>454</v>
      </c>
      <c r="G4" s="1153"/>
      <c r="H4" s="1153"/>
      <c r="I4" s="1202" t="s">
        <v>455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20" s="190" customFormat="1" ht="11.25" customHeight="1">
      <c r="A5" s="214"/>
      <c r="B5" s="214"/>
      <c r="C5" s="214"/>
      <c r="D5" s="214"/>
      <c r="F5" s="319" t="s">
        <v>92</v>
      </c>
      <c r="G5" s="337" t="s">
        <v>457</v>
      </c>
      <c r="H5" s="318" t="s">
        <v>442</v>
      </c>
      <c r="I5" s="1202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</row>
    <row r="6" spans="1:20" s="190" customFormat="1" ht="12" customHeight="1">
      <c r="A6" s="214"/>
      <c r="B6" s="214"/>
      <c r="C6" s="214"/>
      <c r="D6" s="214"/>
      <c r="F6" s="320" t="s">
        <v>93</v>
      </c>
      <c r="G6" s="322">
        <v>2</v>
      </c>
      <c r="H6" s="323">
        <v>3</v>
      </c>
      <c r="I6" s="321">
        <v>4</v>
      </c>
      <c r="J6" s="214">
        <v>4</v>
      </c>
      <c r="K6" s="214"/>
      <c r="L6" s="214"/>
      <c r="M6" s="214"/>
      <c r="N6" s="214"/>
      <c r="O6" s="214"/>
      <c r="P6" s="214"/>
      <c r="Q6" s="214"/>
      <c r="R6" s="214"/>
      <c r="S6" s="214"/>
      <c r="T6" s="214"/>
    </row>
    <row r="7" spans="1:20" s="190" customFormat="1" ht="18.75">
      <c r="A7" s="214"/>
      <c r="B7" s="214"/>
      <c r="C7" s="214"/>
      <c r="D7" s="214"/>
      <c r="F7" s="335">
        <v>1</v>
      </c>
      <c r="G7" s="417" t="s">
        <v>492</v>
      </c>
      <c r="H7" s="317" t="str">
        <f>IF(dateCh="","",dateCh)</f>
        <v>10.12.2019</v>
      </c>
      <c r="I7" s="196" t="s">
        <v>493</v>
      </c>
      <c r="J7" s="334"/>
      <c r="K7" s="214"/>
      <c r="L7" s="214"/>
      <c r="M7" s="214"/>
      <c r="N7" s="214"/>
      <c r="O7" s="214"/>
      <c r="P7" s="214"/>
      <c r="Q7" s="214"/>
      <c r="R7" s="214"/>
      <c r="S7" s="214"/>
      <c r="T7" s="214"/>
    </row>
    <row r="8" spans="1:20" s="190" customFormat="1" ht="45">
      <c r="A8" s="1203">
        <v>1</v>
      </c>
      <c r="B8" s="214"/>
      <c r="C8" s="214"/>
      <c r="D8" s="214"/>
      <c r="F8" s="335" t="str">
        <f>"2."&amp;mergeValue(A8)</f>
        <v>2.1</v>
      </c>
      <c r="G8" s="417" t="s">
        <v>494</v>
      </c>
      <c r="H8" s="317"/>
      <c r="I8" s="196" t="s">
        <v>591</v>
      </c>
      <c r="J8" s="334"/>
      <c r="K8" s="214"/>
      <c r="L8" s="214"/>
      <c r="M8" s="214"/>
      <c r="N8" s="214"/>
      <c r="O8" s="214"/>
      <c r="P8" s="214"/>
      <c r="Q8" s="214"/>
      <c r="R8" s="214"/>
      <c r="S8" s="214"/>
      <c r="T8" s="214"/>
    </row>
    <row r="9" spans="1:20" s="190" customFormat="1" ht="22.5">
      <c r="A9" s="1203"/>
      <c r="B9" s="214"/>
      <c r="C9" s="214"/>
      <c r="D9" s="214"/>
      <c r="F9" s="335" t="str">
        <f>"3."&amp;mergeValue(A9)</f>
        <v>3.1</v>
      </c>
      <c r="G9" s="417" t="s">
        <v>495</v>
      </c>
      <c r="H9" s="317"/>
      <c r="I9" s="196" t="s">
        <v>589</v>
      </c>
      <c r="J9" s="334"/>
      <c r="K9" s="214"/>
      <c r="L9" s="214"/>
      <c r="M9" s="214"/>
      <c r="N9" s="214"/>
      <c r="O9" s="214"/>
      <c r="P9" s="214"/>
      <c r="Q9" s="214"/>
      <c r="R9" s="214"/>
      <c r="S9" s="214"/>
      <c r="T9" s="214"/>
    </row>
    <row r="10" spans="1:20" s="190" customFormat="1" ht="22.5">
      <c r="A10" s="1203"/>
      <c r="B10" s="214"/>
      <c r="C10" s="214"/>
      <c r="D10" s="214"/>
      <c r="F10" s="335" t="str">
        <f>"4."&amp;mergeValue(A10)</f>
        <v>4.1</v>
      </c>
      <c r="G10" s="417" t="s">
        <v>496</v>
      </c>
      <c r="H10" s="318" t="s">
        <v>458</v>
      </c>
      <c r="I10" s="196"/>
      <c r="J10" s="334"/>
      <c r="K10" s="214"/>
      <c r="L10" s="214"/>
      <c r="M10" s="214"/>
      <c r="N10" s="214"/>
      <c r="O10" s="214"/>
      <c r="P10" s="214"/>
      <c r="Q10" s="214"/>
      <c r="R10" s="214"/>
      <c r="S10" s="214"/>
      <c r="T10" s="214"/>
    </row>
    <row r="11" spans="1:20" s="190" customFormat="1" ht="18.75">
      <c r="A11" s="1203"/>
      <c r="B11" s="1203">
        <v>1</v>
      </c>
      <c r="C11" s="344"/>
      <c r="D11" s="344"/>
      <c r="F11" s="335" t="str">
        <f>"4."&amp;mergeValue(A11)&amp;"."&amp;mergeValue(B11)</f>
        <v>4.1.1</v>
      </c>
      <c r="G11" s="324" t="s">
        <v>593</v>
      </c>
      <c r="H11" s="317" t="str">
        <f>IF(region_name="","",region_name)</f>
        <v>Нижегородская область</v>
      </c>
      <c r="I11" s="196" t="s">
        <v>499</v>
      </c>
      <c r="J11" s="334"/>
      <c r="K11" s="214"/>
      <c r="L11" s="214"/>
      <c r="M11" s="214"/>
      <c r="N11" s="214"/>
      <c r="O11" s="214"/>
      <c r="P11" s="214"/>
      <c r="Q11" s="214"/>
      <c r="R11" s="214"/>
      <c r="S11" s="214"/>
      <c r="T11" s="214"/>
    </row>
    <row r="12" spans="1:20" s="190" customFormat="1" ht="22.5">
      <c r="A12" s="1203"/>
      <c r="B12" s="1203"/>
      <c r="C12" s="1203">
        <v>1</v>
      </c>
      <c r="D12" s="344"/>
      <c r="F12" s="335" t="str">
        <f>"4."&amp;mergeValue(A12)&amp;"."&amp;mergeValue(B12)&amp;"."&amp;mergeValue(C12)</f>
        <v>4.1.1.1</v>
      </c>
      <c r="G12" s="341" t="s">
        <v>497</v>
      </c>
      <c r="H12" s="317"/>
      <c r="I12" s="196" t="s">
        <v>500</v>
      </c>
      <c r="J12" s="334"/>
      <c r="K12" s="214"/>
      <c r="L12" s="214"/>
      <c r="M12" s="214"/>
      <c r="N12" s="214"/>
      <c r="O12" s="214"/>
      <c r="P12" s="214"/>
      <c r="Q12" s="214"/>
      <c r="R12" s="214"/>
      <c r="S12" s="214"/>
      <c r="T12" s="214"/>
    </row>
    <row r="13" spans="1:20" s="190" customFormat="1" ht="39" customHeight="1">
      <c r="A13" s="1203"/>
      <c r="B13" s="1203"/>
      <c r="C13" s="1203"/>
      <c r="D13" s="344">
        <v>1</v>
      </c>
      <c r="F13" s="335" t="str">
        <f>"4."&amp;mergeValue(A13)&amp;"."&amp;mergeValue(B13)&amp;"."&amp;mergeValue(C13)&amp;"."&amp;mergeValue(D13)</f>
        <v>4.1.1.1.1</v>
      </c>
      <c r="G13" s="420" t="s">
        <v>498</v>
      </c>
      <c r="H13" s="317"/>
      <c r="I13" s="1204" t="s">
        <v>592</v>
      </c>
      <c r="J13" s="334"/>
      <c r="K13" s="214"/>
      <c r="L13" s="214"/>
      <c r="M13" s="214"/>
      <c r="N13" s="214"/>
      <c r="O13" s="214"/>
      <c r="P13" s="214"/>
      <c r="Q13" s="214"/>
      <c r="R13" s="214"/>
      <c r="S13" s="214"/>
      <c r="T13" s="214"/>
    </row>
    <row r="14" spans="1:20" s="190" customFormat="1" ht="18.75">
      <c r="A14" s="1203"/>
      <c r="B14" s="1203"/>
      <c r="C14" s="1203"/>
      <c r="D14" s="344"/>
      <c r="F14" s="338"/>
      <c r="G14" s="150" t="s">
        <v>4</v>
      </c>
      <c r="H14" s="343"/>
      <c r="I14" s="1204"/>
      <c r="J14" s="334"/>
      <c r="K14" s="214"/>
      <c r="L14" s="214"/>
      <c r="M14" s="214"/>
      <c r="N14" s="214"/>
      <c r="O14" s="214"/>
      <c r="P14" s="214"/>
      <c r="Q14" s="214"/>
      <c r="R14" s="214"/>
      <c r="S14" s="214"/>
      <c r="T14" s="214"/>
    </row>
    <row r="15" spans="1:20" s="190" customFormat="1" ht="18.75">
      <c r="A15" s="1203"/>
      <c r="B15" s="1203"/>
      <c r="C15" s="344"/>
      <c r="D15" s="344"/>
      <c r="F15" s="421"/>
      <c r="G15" s="195" t="s">
        <v>403</v>
      </c>
      <c r="H15" s="422"/>
      <c r="I15" s="423"/>
      <c r="J15" s="334"/>
      <c r="K15" s="214"/>
      <c r="L15" s="214"/>
      <c r="M15" s="214"/>
      <c r="N15" s="214"/>
      <c r="O15" s="214"/>
      <c r="P15" s="214"/>
      <c r="Q15" s="214"/>
      <c r="R15" s="214"/>
      <c r="S15" s="214"/>
      <c r="T15" s="214"/>
    </row>
    <row r="16" spans="1:20" s="190" customFormat="1" ht="18.75">
      <c r="A16" s="1203"/>
      <c r="B16" s="214"/>
      <c r="C16" s="214"/>
      <c r="D16" s="214"/>
      <c r="F16" s="338"/>
      <c r="G16" s="155" t="s">
        <v>506</v>
      </c>
      <c r="H16" s="339"/>
      <c r="I16" s="340"/>
      <c r="J16" s="334"/>
      <c r="K16" s="214"/>
      <c r="L16" s="214"/>
      <c r="M16" s="214"/>
      <c r="N16" s="214"/>
      <c r="O16" s="214"/>
      <c r="P16" s="214"/>
      <c r="Q16" s="214"/>
      <c r="R16" s="214"/>
      <c r="S16" s="214"/>
      <c r="T16" s="214"/>
    </row>
    <row r="17" spans="1:20" s="190" customFormat="1" ht="18.75">
      <c r="A17" s="214"/>
      <c r="B17" s="214"/>
      <c r="C17" s="214"/>
      <c r="D17" s="214"/>
      <c r="F17" s="338"/>
      <c r="G17" s="165" t="s">
        <v>505</v>
      </c>
      <c r="H17" s="339"/>
      <c r="I17" s="340"/>
      <c r="J17" s="334"/>
      <c r="K17" s="214"/>
      <c r="L17" s="214"/>
      <c r="M17" s="214"/>
      <c r="N17" s="214"/>
      <c r="O17" s="214"/>
      <c r="P17" s="214"/>
      <c r="Q17" s="214"/>
      <c r="R17" s="214"/>
      <c r="S17" s="214"/>
      <c r="T17" s="214"/>
    </row>
    <row r="18" spans="1:20" s="326" customFormat="1" ht="3" customHeight="1">
      <c r="A18" s="327"/>
      <c r="B18" s="327"/>
      <c r="C18" s="327"/>
      <c r="D18" s="327"/>
      <c r="F18" s="345"/>
      <c r="G18" s="346"/>
      <c r="H18" s="347"/>
      <c r="I18" s="348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</row>
    <row r="19" spans="1:20" s="326" customFormat="1" ht="15" customHeight="1">
      <c r="A19" s="327"/>
      <c r="B19" s="327"/>
      <c r="C19" s="327"/>
      <c r="D19" s="327"/>
      <c r="F19" s="325"/>
      <c r="G19" s="1198" t="s">
        <v>594</v>
      </c>
      <c r="H19" s="1198"/>
      <c r="I19" s="226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4:AC32"/>
  <sheetViews>
    <sheetView showGridLines="0" zoomScalePageLayoutView="0" workbookViewId="0" topLeftCell="I4">
      <selection activeCell="A1" sqref="A1"/>
    </sheetView>
  </sheetViews>
  <sheetFormatPr defaultColWidth="10.57421875" defaultRowHeight="11.25"/>
  <cols>
    <col min="1" max="6" width="10.57421875" style="501" hidden="1" customWidth="1"/>
    <col min="7" max="8" width="9.140625" style="507" hidden="1" customWidth="1"/>
    <col min="9" max="9" width="3.7109375" style="484" customWidth="1"/>
    <col min="10" max="11" width="3.7109375" style="483" customWidth="1"/>
    <col min="12" max="12" width="12.7109375" style="477" customWidth="1"/>
    <col min="13" max="13" width="47.421875" style="477" customWidth="1"/>
    <col min="14" max="14" width="2.7109375" style="477" hidden="1" customWidth="1"/>
    <col min="15" max="18" width="23.7109375" style="477" customWidth="1"/>
    <col min="19" max="19" width="11.7109375" style="477" customWidth="1"/>
    <col min="20" max="20" width="3.7109375" style="477" customWidth="1"/>
    <col min="21" max="21" width="11.7109375" style="477" customWidth="1"/>
    <col min="22" max="22" width="8.57421875" style="477" hidden="1" customWidth="1"/>
    <col min="23" max="23" width="4.7109375" style="477" customWidth="1"/>
    <col min="24" max="24" width="115.7109375" style="477" customWidth="1"/>
    <col min="25" max="25" width="10.57421875" style="1009" customWidth="1"/>
    <col min="26" max="29" width="10.57421875" style="501" customWidth="1"/>
    <col min="30" max="246" width="10.57421875" style="477" customWidth="1"/>
    <col min="247" max="254" width="0" style="477" hidden="1" customWidth="1"/>
    <col min="255" max="16384" width="3.7109375" style="477" customWidth="1"/>
  </cols>
  <sheetData>
    <row r="1" ht="14.25" hidden="1"/>
    <row r="2" ht="14.25" hidden="1"/>
    <row r="3" ht="14.25" hidden="1"/>
    <row r="4" spans="10:22" ht="3" customHeight="1">
      <c r="J4" s="482"/>
      <c r="K4" s="482"/>
      <c r="L4" s="478"/>
      <c r="M4" s="478"/>
      <c r="N4" s="478"/>
      <c r="O4" s="485"/>
      <c r="P4" s="485"/>
      <c r="Q4" s="485"/>
      <c r="R4" s="485"/>
      <c r="S4" s="485"/>
      <c r="T4" s="485"/>
      <c r="U4" s="485"/>
      <c r="V4" s="478"/>
    </row>
    <row r="5" spans="10:22" ht="22.5" customHeight="1">
      <c r="J5" s="482"/>
      <c r="K5" s="482"/>
      <c r="L5" s="1231" t="s">
        <v>687</v>
      </c>
      <c r="M5" s="1231"/>
      <c r="N5" s="1231"/>
      <c r="O5" s="1231"/>
      <c r="P5" s="1231"/>
      <c r="Q5" s="1231"/>
      <c r="R5" s="1231"/>
      <c r="S5" s="1231"/>
      <c r="T5" s="1231"/>
      <c r="U5" s="580"/>
      <c r="V5" s="498"/>
    </row>
    <row r="6" spans="10:21" ht="3" customHeight="1">
      <c r="J6" s="482"/>
      <c r="K6" s="482"/>
      <c r="L6" s="478"/>
      <c r="M6" s="478"/>
      <c r="N6" s="478"/>
      <c r="O6" s="481"/>
      <c r="P6" s="481"/>
      <c r="Q6" s="481"/>
      <c r="R6" s="481"/>
      <c r="S6" s="481"/>
      <c r="T6" s="481"/>
      <c r="U6" s="478"/>
    </row>
    <row r="7" spans="1:29" s="492" customFormat="1" ht="22.5">
      <c r="A7" s="506"/>
      <c r="B7" s="506"/>
      <c r="C7" s="506"/>
      <c r="D7" s="506"/>
      <c r="E7" s="506"/>
      <c r="F7" s="506"/>
      <c r="G7" s="506"/>
      <c r="H7" s="506"/>
      <c r="L7" s="500"/>
      <c r="M7" s="618" t="s">
        <v>502</v>
      </c>
      <c r="N7" s="667"/>
      <c r="O7" s="1250" t="str">
        <f>IF(NameOrPr_ch="",IF(NameOrPr="","",NameOrPr),NameOrPr_ch)</f>
        <v>Региональная служба по тарифам Нижегородской области</v>
      </c>
      <c r="P7" s="1251"/>
      <c r="Q7" s="1251"/>
      <c r="R7" s="1251"/>
      <c r="S7" s="1251"/>
      <c r="T7" s="1252"/>
      <c r="U7" s="668"/>
      <c r="Y7" s="1014"/>
      <c r="Z7" s="506"/>
      <c r="AA7" s="506"/>
      <c r="AB7" s="506"/>
      <c r="AC7" s="506"/>
    </row>
    <row r="8" spans="1:29" s="571" customFormat="1" ht="18.75">
      <c r="A8" s="591"/>
      <c r="B8" s="591"/>
      <c r="C8" s="591"/>
      <c r="D8" s="591"/>
      <c r="E8" s="591"/>
      <c r="F8" s="591"/>
      <c r="G8" s="591"/>
      <c r="H8" s="591"/>
      <c r="L8" s="500"/>
      <c r="M8" s="618" t="s">
        <v>597</v>
      </c>
      <c r="N8" s="667"/>
      <c r="O8" s="1250" t="str">
        <f>IF(datePr_ch="",IF(datePr="","",datePr),datePr_ch)</f>
        <v>21.11.2019</v>
      </c>
      <c r="P8" s="1251"/>
      <c r="Q8" s="1251"/>
      <c r="R8" s="1251"/>
      <c r="S8" s="1251"/>
      <c r="T8" s="1252"/>
      <c r="U8" s="668"/>
      <c r="Y8" s="1014"/>
      <c r="Z8" s="591"/>
      <c r="AA8" s="591"/>
      <c r="AB8" s="591"/>
      <c r="AC8" s="591"/>
    </row>
    <row r="9" spans="1:29" s="492" customFormat="1" ht="18.75">
      <c r="A9" s="506"/>
      <c r="B9" s="506"/>
      <c r="C9" s="506"/>
      <c r="D9" s="506"/>
      <c r="E9" s="506"/>
      <c r="F9" s="506"/>
      <c r="G9" s="506"/>
      <c r="H9" s="506"/>
      <c r="L9" s="553"/>
      <c r="M9" s="618" t="s">
        <v>596</v>
      </c>
      <c r="N9" s="667"/>
      <c r="O9" s="1250" t="str">
        <f>IF(numberPr_ch="",IF(numberPr="","",numberPr),numberPr_ch)</f>
        <v>53/45</v>
      </c>
      <c r="P9" s="1251"/>
      <c r="Q9" s="1251"/>
      <c r="R9" s="1251"/>
      <c r="S9" s="1251"/>
      <c r="T9" s="1252"/>
      <c r="U9" s="668"/>
      <c r="Y9" s="1014"/>
      <c r="Z9" s="506"/>
      <c r="AA9" s="506"/>
      <c r="AB9" s="506"/>
      <c r="AC9" s="506"/>
    </row>
    <row r="10" spans="1:29" s="492" customFormat="1" ht="18.75">
      <c r="A10" s="506"/>
      <c r="B10" s="506"/>
      <c r="C10" s="506"/>
      <c r="D10" s="506"/>
      <c r="E10" s="506"/>
      <c r="F10" s="506"/>
      <c r="G10" s="506"/>
      <c r="H10" s="506"/>
      <c r="L10" s="553"/>
      <c r="M10" s="618" t="s">
        <v>501</v>
      </c>
      <c r="N10" s="667"/>
      <c r="O10" s="1250" t="str">
        <f>IF(IstPub_ch="",IF(IstPub="","",IstPub),IstPub_ch)</f>
        <v>www.rstno.ru</v>
      </c>
      <c r="P10" s="1251"/>
      <c r="Q10" s="1251"/>
      <c r="R10" s="1251"/>
      <c r="S10" s="1251"/>
      <c r="T10" s="1252"/>
      <c r="U10" s="668"/>
      <c r="Y10" s="1014"/>
      <c r="Z10" s="506"/>
      <c r="AA10" s="506"/>
      <c r="AB10" s="506"/>
      <c r="AC10" s="506"/>
    </row>
    <row r="11" spans="1:29" s="614" customFormat="1" ht="18.75" hidden="1">
      <c r="A11" s="615"/>
      <c r="B11" s="615"/>
      <c r="C11" s="615"/>
      <c r="D11" s="615"/>
      <c r="E11" s="615"/>
      <c r="F11" s="615"/>
      <c r="G11" s="615"/>
      <c r="H11" s="615"/>
      <c r="L11" s="753"/>
      <c r="M11" s="751"/>
      <c r="O11" s="750"/>
      <c r="P11" s="750"/>
      <c r="Q11" s="772" t="s">
        <v>722</v>
      </c>
      <c r="R11" s="772" t="s">
        <v>723</v>
      </c>
      <c r="S11" s="750"/>
      <c r="T11" s="750"/>
      <c r="U11" s="668"/>
      <c r="Y11" s="774"/>
      <c r="Z11" s="615"/>
      <c r="AA11" s="615"/>
      <c r="AB11" s="615"/>
      <c r="AC11" s="615"/>
    </row>
    <row r="12" spans="1:29" s="492" customFormat="1" ht="11.25" hidden="1">
      <c r="A12" s="506"/>
      <c r="B12" s="506"/>
      <c r="C12" s="506"/>
      <c r="D12" s="506"/>
      <c r="E12" s="506"/>
      <c r="F12" s="506"/>
      <c r="G12" s="506"/>
      <c r="H12" s="506"/>
      <c r="L12" s="1232"/>
      <c r="M12" s="1232"/>
      <c r="N12" s="489"/>
      <c r="O12" s="768"/>
      <c r="P12" s="768"/>
      <c r="Q12" s="768"/>
      <c r="R12" s="768"/>
      <c r="S12" s="768"/>
      <c r="T12" s="768"/>
      <c r="U12" s="487"/>
      <c r="V12" s="504" t="s">
        <v>373</v>
      </c>
      <c r="Y12" s="1014"/>
      <c r="Z12" s="506"/>
      <c r="AA12" s="506"/>
      <c r="AB12" s="506"/>
      <c r="AC12" s="506"/>
    </row>
    <row r="13" spans="10:22" ht="15" customHeight="1">
      <c r="J13" s="482"/>
      <c r="K13" s="482"/>
      <c r="L13" s="478"/>
      <c r="M13" s="478"/>
      <c r="N13" s="478"/>
      <c r="O13" s="600"/>
      <c r="P13" s="600"/>
      <c r="Q13" s="1249"/>
      <c r="R13" s="1249"/>
      <c r="S13" s="1249"/>
      <c r="T13" s="1249"/>
      <c r="U13" s="1249"/>
      <c r="V13" s="1249"/>
    </row>
    <row r="14" spans="10:24" ht="14.25">
      <c r="J14" s="482"/>
      <c r="K14" s="482"/>
      <c r="L14" s="1153" t="s">
        <v>454</v>
      </c>
      <c r="M14" s="1153"/>
      <c r="N14" s="1153"/>
      <c r="O14" s="1153"/>
      <c r="P14" s="1153"/>
      <c r="Q14" s="1153"/>
      <c r="R14" s="1153"/>
      <c r="S14" s="1153"/>
      <c r="T14" s="1153"/>
      <c r="U14" s="1153"/>
      <c r="V14" s="1153"/>
      <c r="W14" s="1153"/>
      <c r="X14" s="1153" t="s">
        <v>455</v>
      </c>
    </row>
    <row r="15" spans="10:24" ht="14.25" customHeight="1">
      <c r="J15" s="482"/>
      <c r="K15" s="482"/>
      <c r="L15" s="1215" t="s">
        <v>92</v>
      </c>
      <c r="M15" s="1215" t="s">
        <v>627</v>
      </c>
      <c r="N15" s="535"/>
      <c r="O15" s="1215" t="s">
        <v>628</v>
      </c>
      <c r="P15" s="1269" t="s">
        <v>629</v>
      </c>
      <c r="Q15" s="1269" t="s">
        <v>642</v>
      </c>
      <c r="R15" s="1269"/>
      <c r="S15" s="1269"/>
      <c r="T15" s="1269"/>
      <c r="U15" s="1269"/>
      <c r="V15" s="1215" t="s">
        <v>341</v>
      </c>
      <c r="W15" s="1248" t="s">
        <v>275</v>
      </c>
      <c r="X15" s="1153"/>
    </row>
    <row r="16" spans="1:29" s="524" customFormat="1" ht="25.5" customHeight="1">
      <c r="A16" s="586"/>
      <c r="B16" s="586"/>
      <c r="C16" s="586"/>
      <c r="D16" s="586"/>
      <c r="E16" s="586"/>
      <c r="F16" s="586"/>
      <c r="G16" s="592"/>
      <c r="H16" s="592"/>
      <c r="I16" s="532"/>
      <c r="J16" s="530"/>
      <c r="K16" s="530"/>
      <c r="L16" s="1215"/>
      <c r="M16" s="1215"/>
      <c r="N16" s="535"/>
      <c r="O16" s="1215"/>
      <c r="P16" s="1269"/>
      <c r="Q16" s="1269" t="s">
        <v>680</v>
      </c>
      <c r="R16" s="1269"/>
      <c r="S16" s="1258" t="s">
        <v>655</v>
      </c>
      <c r="T16" s="1258"/>
      <c r="U16" s="1258"/>
      <c r="V16" s="1215"/>
      <c r="W16" s="1248"/>
      <c r="X16" s="1153"/>
      <c r="Y16" s="1009"/>
      <c r="Z16" s="586"/>
      <c r="AA16" s="586"/>
      <c r="AB16" s="586"/>
      <c r="AC16" s="586"/>
    </row>
    <row r="17" spans="10:24" ht="14.25" customHeight="1">
      <c r="J17" s="482"/>
      <c r="K17" s="482"/>
      <c r="L17" s="1215"/>
      <c r="M17" s="1215"/>
      <c r="N17" s="535"/>
      <c r="O17" s="1215"/>
      <c r="P17" s="1269"/>
      <c r="Q17" s="535" t="s">
        <v>678</v>
      </c>
      <c r="R17" s="535" t="s">
        <v>679</v>
      </c>
      <c r="S17" s="537" t="s">
        <v>274</v>
      </c>
      <c r="T17" s="1260" t="s">
        <v>273</v>
      </c>
      <c r="U17" s="1260"/>
      <c r="V17" s="1215"/>
      <c r="W17" s="1248"/>
      <c r="X17" s="1153"/>
    </row>
    <row r="18" spans="10:24" ht="14.25">
      <c r="J18" s="482"/>
      <c r="K18" s="490">
        <v>1</v>
      </c>
      <c r="L18" s="479" t="s">
        <v>93</v>
      </c>
      <c r="M18" s="479" t="s">
        <v>49</v>
      </c>
      <c r="N18" s="497" t="s">
        <v>49</v>
      </c>
      <c r="O18" s="488">
        <f aca="true" ca="1" t="shared" si="0" ref="O18:T18">OFFSET(O18,0,-1)+1</f>
        <v>3</v>
      </c>
      <c r="P18" s="488">
        <f ca="1" t="shared" si="0"/>
        <v>4</v>
      </c>
      <c r="Q18" s="488">
        <f ca="1" t="shared" si="0"/>
        <v>5</v>
      </c>
      <c r="R18" s="488">
        <f ca="1" t="shared" si="0"/>
        <v>6</v>
      </c>
      <c r="S18" s="488">
        <f ca="1" t="shared" si="0"/>
        <v>7</v>
      </c>
      <c r="T18" s="1270">
        <f ca="1" t="shared" si="0"/>
        <v>8</v>
      </c>
      <c r="U18" s="1270"/>
      <c r="V18" s="488">
        <f ca="1">OFFSET(V18,0,-2)+1</f>
        <v>9</v>
      </c>
      <c r="W18" s="524"/>
      <c r="X18" s="488">
        <f ca="1">OFFSET(X18,0,-2)+1</f>
        <v>10</v>
      </c>
    </row>
    <row r="19" spans="1:24" ht="22.5">
      <c r="A19" s="1234">
        <v>1</v>
      </c>
      <c r="B19" s="981"/>
      <c r="C19" s="981"/>
      <c r="D19" s="981"/>
      <c r="E19" s="981"/>
      <c r="F19" s="981"/>
      <c r="G19" s="982"/>
      <c r="H19" s="982"/>
      <c r="I19" s="984"/>
      <c r="J19" s="976"/>
      <c r="K19" s="976"/>
      <c r="L19" s="594">
        <f>mergeValue(A19)</f>
        <v>1</v>
      </c>
      <c r="M19" s="642" t="s">
        <v>20</v>
      </c>
      <c r="N19" s="581"/>
      <c r="O19" s="1247"/>
      <c r="P19" s="1247"/>
      <c r="Q19" s="1247"/>
      <c r="R19" s="1247"/>
      <c r="S19" s="1247"/>
      <c r="T19" s="1247"/>
      <c r="U19" s="1247"/>
      <c r="V19" s="1247"/>
      <c r="W19" s="1247"/>
      <c r="X19" s="582" t="s">
        <v>476</v>
      </c>
    </row>
    <row r="20" spans="1:24" ht="22.5">
      <c r="A20" s="1234"/>
      <c r="B20" s="1234">
        <v>1</v>
      </c>
      <c r="C20" s="981"/>
      <c r="D20" s="981"/>
      <c r="E20" s="981"/>
      <c r="F20" s="981"/>
      <c r="G20" s="986"/>
      <c r="H20" s="983"/>
      <c r="I20" s="988"/>
      <c r="J20" s="973"/>
      <c r="K20" s="972"/>
      <c r="L20" s="594" t="str">
        <f>mergeValue(A20)&amp;"."&amp;mergeValue(B20)</f>
        <v>1.1</v>
      </c>
      <c r="M20" s="547" t="s">
        <v>16</v>
      </c>
      <c r="N20" s="581"/>
      <c r="O20" s="1247"/>
      <c r="P20" s="1247"/>
      <c r="Q20" s="1247"/>
      <c r="R20" s="1247"/>
      <c r="S20" s="1247"/>
      <c r="T20" s="1247"/>
      <c r="U20" s="1247"/>
      <c r="V20" s="1247"/>
      <c r="W20" s="1247"/>
      <c r="X20" s="582" t="s">
        <v>477</v>
      </c>
    </row>
    <row r="21" spans="1:24" ht="22.5">
      <c r="A21" s="1234"/>
      <c r="B21" s="1234"/>
      <c r="C21" s="1234">
        <v>1</v>
      </c>
      <c r="D21" s="981"/>
      <c r="E21" s="981"/>
      <c r="F21" s="981"/>
      <c r="G21" s="986"/>
      <c r="H21" s="983"/>
      <c r="I21" s="989"/>
      <c r="J21" s="973"/>
      <c r="K21" s="972"/>
      <c r="L21" s="594" t="str">
        <f>mergeValue(A21)&amp;"."&amp;mergeValue(B21)&amp;"."&amp;mergeValue(C21)</f>
        <v>1.1.1</v>
      </c>
      <c r="M21" s="548" t="s">
        <v>7</v>
      </c>
      <c r="N21" s="581"/>
      <c r="O21" s="1247"/>
      <c r="P21" s="1247"/>
      <c r="Q21" s="1247"/>
      <c r="R21" s="1247"/>
      <c r="S21" s="1247"/>
      <c r="T21" s="1247"/>
      <c r="U21" s="1247"/>
      <c r="V21" s="1247"/>
      <c r="W21" s="1247"/>
      <c r="X21" s="582" t="s">
        <v>634</v>
      </c>
    </row>
    <row r="22" spans="1:24" ht="14.25">
      <c r="A22" s="1234"/>
      <c r="B22" s="1234"/>
      <c r="C22" s="1234"/>
      <c r="D22" s="1234">
        <v>1</v>
      </c>
      <c r="E22" s="981"/>
      <c r="F22" s="981"/>
      <c r="G22" s="986"/>
      <c r="H22" s="983"/>
      <c r="I22" s="989"/>
      <c r="J22" s="987"/>
      <c r="K22" s="972"/>
      <c r="L22" s="594" t="str">
        <f>mergeValue(A22)&amp;"."&amp;mergeValue(B22)&amp;"."&amp;mergeValue(C22)&amp;"."&amp;mergeValue(D22)</f>
        <v>1.1.1.1</v>
      </c>
      <c r="M22" s="549" t="s">
        <v>22</v>
      </c>
      <c r="N22" s="581"/>
      <c r="O22" s="1247"/>
      <c r="P22" s="1247"/>
      <c r="Q22" s="1247"/>
      <c r="R22" s="1247"/>
      <c r="S22" s="1247"/>
      <c r="T22" s="1247"/>
      <c r="U22" s="1247"/>
      <c r="V22" s="1247"/>
      <c r="W22" s="1247"/>
      <c r="X22" s="1021" t="s">
        <v>688</v>
      </c>
    </row>
    <row r="23" spans="1:25" ht="42.75" customHeight="1">
      <c r="A23" s="1234"/>
      <c r="B23" s="1234"/>
      <c r="C23" s="1234"/>
      <c r="D23" s="1234"/>
      <c r="E23" s="981">
        <v>1</v>
      </c>
      <c r="F23" s="981"/>
      <c r="G23" s="986"/>
      <c r="H23" s="983"/>
      <c r="I23" s="989"/>
      <c r="J23" s="987"/>
      <c r="K23" s="977"/>
      <c r="L23" s="594" t="str">
        <f>mergeValue(A23)&amp;"."&amp;mergeValue(B23)&amp;"."&amp;mergeValue(C23)&amp;"."&amp;mergeValue(D23)&amp;"."&amp;mergeValue(E23)</f>
        <v>1.1.1.1.1</v>
      </c>
      <c r="M23" s="1073"/>
      <c r="N23" s="543"/>
      <c r="O23" s="1075"/>
      <c r="P23" s="1076"/>
      <c r="Q23" s="672"/>
      <c r="R23" s="672"/>
      <c r="S23" s="1100"/>
      <c r="T23" s="651" t="s">
        <v>85</v>
      </c>
      <c r="U23" s="1098"/>
      <c r="V23" s="775" t="s">
        <v>85</v>
      </c>
      <c r="W23" s="840"/>
      <c r="X23" s="1205" t="s">
        <v>689</v>
      </c>
      <c r="Y23" s="1009">
        <f>strCheckDateTwo(N23:W23)</f>
      </c>
    </row>
    <row r="24" spans="1:24" ht="14.25" hidden="1">
      <c r="A24" s="1234"/>
      <c r="B24" s="1234"/>
      <c r="C24" s="1234"/>
      <c r="D24" s="1234"/>
      <c r="E24" s="981"/>
      <c r="F24" s="981"/>
      <c r="G24" s="986"/>
      <c r="H24" s="983"/>
      <c r="I24" s="989"/>
      <c r="J24" s="987"/>
      <c r="K24" s="977"/>
      <c r="L24" s="632"/>
      <c r="M24" s="562"/>
      <c r="N24" s="647"/>
      <c r="O24" s="647"/>
      <c r="P24" s="647"/>
      <c r="Q24" s="647"/>
      <c r="R24" s="585" t="str">
        <f>S23&amp;"-"&amp;U23</f>
        <v>-</v>
      </c>
      <c r="S24" s="513"/>
      <c r="T24" s="587"/>
      <c r="U24" s="513"/>
      <c r="V24" s="647"/>
      <c r="W24" s="839"/>
      <c r="X24" s="1206"/>
    </row>
    <row r="25" spans="1:24" ht="15" customHeight="1">
      <c r="A25" s="1234"/>
      <c r="B25" s="1234"/>
      <c r="C25" s="1234"/>
      <c r="D25" s="1234"/>
      <c r="E25" s="981"/>
      <c r="F25" s="981"/>
      <c r="G25" s="986"/>
      <c r="H25" s="983"/>
      <c r="I25" s="989"/>
      <c r="J25" s="987"/>
      <c r="K25" s="977"/>
      <c r="L25" s="539"/>
      <c r="M25" s="552" t="s">
        <v>5</v>
      </c>
      <c r="N25" s="550"/>
      <c r="O25" s="546"/>
      <c r="P25" s="546"/>
      <c r="Q25" s="546"/>
      <c r="R25" s="546"/>
      <c r="S25" s="574"/>
      <c r="T25" s="565"/>
      <c r="U25" s="564"/>
      <c r="V25" s="550"/>
      <c r="W25" s="550"/>
      <c r="X25" s="1207"/>
    </row>
    <row r="26" spans="1:29" s="476" customFormat="1" ht="15" customHeight="1">
      <c r="A26" s="1234"/>
      <c r="B26" s="1234"/>
      <c r="C26" s="1234"/>
      <c r="D26" s="985"/>
      <c r="E26" s="985"/>
      <c r="F26" s="985"/>
      <c r="G26" s="986"/>
      <c r="H26" s="985"/>
      <c r="I26" s="989"/>
      <c r="J26" s="975"/>
      <c r="K26" s="979"/>
      <c r="L26" s="539"/>
      <c r="M26" s="551" t="s">
        <v>17</v>
      </c>
      <c r="N26" s="550"/>
      <c r="O26" s="546"/>
      <c r="P26" s="546"/>
      <c r="Q26" s="546"/>
      <c r="R26" s="546"/>
      <c r="S26" s="574"/>
      <c r="T26" s="565"/>
      <c r="U26" s="564"/>
      <c r="V26" s="550"/>
      <c r="W26" s="565"/>
      <c r="X26" s="1005"/>
      <c r="Y26" s="1078"/>
      <c r="Z26" s="502"/>
      <c r="AA26" s="502"/>
      <c r="AB26" s="502"/>
      <c r="AC26" s="502"/>
    </row>
    <row r="27" spans="1:29" s="476" customFormat="1" ht="15" customHeight="1">
      <c r="A27" s="1234"/>
      <c r="B27" s="1234"/>
      <c r="C27" s="985"/>
      <c r="D27" s="985"/>
      <c r="E27" s="985"/>
      <c r="F27" s="985"/>
      <c r="G27" s="986"/>
      <c r="H27" s="985"/>
      <c r="I27" s="980"/>
      <c r="J27" s="975"/>
      <c r="K27" s="979"/>
      <c r="L27" s="539"/>
      <c r="M27" s="550" t="s">
        <v>18</v>
      </c>
      <c r="N27" s="550"/>
      <c r="O27" s="546"/>
      <c r="P27" s="546"/>
      <c r="Q27" s="546"/>
      <c r="R27" s="546"/>
      <c r="S27" s="574"/>
      <c r="T27" s="565"/>
      <c r="U27" s="564"/>
      <c r="V27" s="550"/>
      <c r="W27" s="565"/>
      <c r="X27" s="561"/>
      <c r="Y27" s="1078"/>
      <c r="Z27" s="502"/>
      <c r="AA27" s="502"/>
      <c r="AB27" s="502"/>
      <c r="AC27" s="502"/>
    </row>
    <row r="28" spans="1:29" s="476" customFormat="1" ht="15" customHeight="1">
      <c r="A28" s="1234"/>
      <c r="B28" s="985"/>
      <c r="C28" s="985"/>
      <c r="D28" s="985"/>
      <c r="E28" s="985"/>
      <c r="F28" s="985"/>
      <c r="G28" s="986"/>
      <c r="H28" s="985"/>
      <c r="I28" s="980"/>
      <c r="J28" s="975"/>
      <c r="K28" s="979"/>
      <c r="L28" s="539"/>
      <c r="M28" s="559" t="s">
        <v>19</v>
      </c>
      <c r="N28" s="550"/>
      <c r="O28" s="546"/>
      <c r="P28" s="546"/>
      <c r="Q28" s="546"/>
      <c r="R28" s="546"/>
      <c r="S28" s="574"/>
      <c r="T28" s="565"/>
      <c r="U28" s="564"/>
      <c r="V28" s="550"/>
      <c r="W28" s="565"/>
      <c r="X28" s="561"/>
      <c r="Y28" s="1078"/>
      <c r="Z28" s="502"/>
      <c r="AA28" s="502"/>
      <c r="AB28" s="502"/>
      <c r="AC28" s="502"/>
    </row>
    <row r="29" spans="1:29" s="476" customFormat="1" ht="15" customHeight="1">
      <c r="A29" s="971"/>
      <c r="B29" s="971"/>
      <c r="C29" s="971"/>
      <c r="D29" s="971"/>
      <c r="E29" s="971"/>
      <c r="F29" s="971"/>
      <c r="G29" s="978"/>
      <c r="H29" s="979"/>
      <c r="I29" s="974"/>
      <c r="J29" s="975"/>
      <c r="K29" s="971"/>
      <c r="L29" s="539"/>
      <c r="M29" s="566" t="s">
        <v>309</v>
      </c>
      <c r="N29" s="550"/>
      <c r="O29" s="546"/>
      <c r="P29" s="546"/>
      <c r="Q29" s="546"/>
      <c r="R29" s="546"/>
      <c r="S29" s="574"/>
      <c r="T29" s="565"/>
      <c r="U29" s="564"/>
      <c r="V29" s="550"/>
      <c r="W29" s="565"/>
      <c r="X29" s="561"/>
      <c r="Y29" s="1078"/>
      <c r="Z29" s="502"/>
      <c r="AA29" s="502"/>
      <c r="AB29" s="502"/>
      <c r="AC29" s="502"/>
    </row>
    <row r="30" ht="3" customHeight="1"/>
    <row r="31" spans="12:29" ht="96" customHeight="1">
      <c r="L31" s="1">
        <v>1</v>
      </c>
      <c r="M31" s="1198" t="s">
        <v>690</v>
      </c>
      <c r="N31" s="1198"/>
      <c r="O31" s="1198"/>
      <c r="P31" s="1198"/>
      <c r="Q31" s="1198"/>
      <c r="R31" s="1198"/>
      <c r="S31" s="1198"/>
      <c r="T31" s="1198"/>
      <c r="U31" s="1198"/>
      <c r="V31" s="1198"/>
      <c r="W31" s="1198"/>
      <c r="X31" s="1198"/>
      <c r="Y31" s="1099"/>
      <c r="Z31" s="517"/>
      <c r="AA31" s="517"/>
      <c r="AB31" s="517"/>
      <c r="AC31" s="517"/>
    </row>
    <row r="32" spans="13:29" ht="14.25"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1015"/>
      <c r="Z32" s="507"/>
      <c r="AA32" s="507"/>
      <c r="AB32" s="507"/>
      <c r="AC32" s="507"/>
    </row>
  </sheetData>
  <sheetProtection password="FA9C" sheet="1" objects="1" scenarios="1" formatColumns="0" formatRows="0"/>
  <mergeCells count="30">
    <mergeCell ref="A19:A28"/>
    <mergeCell ref="O19:W19"/>
    <mergeCell ref="B20:B27"/>
    <mergeCell ref="O20:W20"/>
    <mergeCell ref="C21:C26"/>
    <mergeCell ref="D22:D25"/>
    <mergeCell ref="O22:W22"/>
    <mergeCell ref="L5:T5"/>
    <mergeCell ref="T18:U18"/>
    <mergeCell ref="V15:V17"/>
    <mergeCell ref="W15:W17"/>
    <mergeCell ref="L15:L17"/>
    <mergeCell ref="M15:M17"/>
    <mergeCell ref="O15:O17"/>
    <mergeCell ref="T17:U17"/>
    <mergeCell ref="L12:M12"/>
    <mergeCell ref="Q13:V13"/>
    <mergeCell ref="O9:T9"/>
    <mergeCell ref="O10:T10"/>
    <mergeCell ref="M31:X31"/>
    <mergeCell ref="P15:P17"/>
    <mergeCell ref="L14:W14"/>
    <mergeCell ref="O7:T7"/>
    <mergeCell ref="O8:T8"/>
    <mergeCell ref="Q15:U15"/>
    <mergeCell ref="S16:U16"/>
    <mergeCell ref="Q16:R16"/>
    <mergeCell ref="O21:W21"/>
    <mergeCell ref="X14:X17"/>
    <mergeCell ref="X23:X25"/>
  </mergeCells>
  <dataValidations count="6">
    <dataValidation type="textLength" operator="lessThanOrEqual" allowBlank="1" showInputMessage="1" showErrorMessage="1" prompt="Укажите заявителя" errorTitle="Ошибка" error="Допускается ввод не более 900 символов!" sqref="M23">
      <formula1>900</formula1>
    </dataValidation>
    <dataValidation type="decimal" allowBlank="1" showErrorMessage="1" errorTitle="Ошибка" error="Допускается ввод только неотрицательных чисел!" sqref="P23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S23"/>
    <dataValidation type="decimal" allowBlank="1" showErrorMessage="1" errorTitle="Ошибка" error="Допускается ввод только действительных чисел!" sqref="Q23:R23">
      <formula1>-999999999999999000000000</formula1>
      <formula2>9.99999999999999E+23</formula2>
    </dataValidation>
    <dataValidation allowBlank="1" promptTitle="checkPeriodRange" sqref="R24"/>
    <dataValidation type="textLength" operator="lessThanOrEqual" allowBlank="1" showInputMessage="1" showErrorMessage="1" errorTitle="Ошибка" error="Допускается ввод не более 900 символов!" sqref="O23">
      <formula1>900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5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215" hidden="1" customWidth="1"/>
    <col min="2" max="4" width="3.7109375" style="202" hidden="1" customWidth="1"/>
    <col min="5" max="5" width="3.7109375" style="87" customWidth="1"/>
    <col min="6" max="6" width="9.7109375" style="36" customWidth="1"/>
    <col min="7" max="7" width="37.7109375" style="36" customWidth="1"/>
    <col min="8" max="8" width="66.8515625" style="36" customWidth="1"/>
    <col min="9" max="9" width="115.7109375" style="36" customWidth="1"/>
    <col min="10" max="11" width="10.57421875" style="202" customWidth="1"/>
    <col min="12" max="12" width="11.140625" style="202" customWidth="1"/>
    <col min="13" max="20" width="10.57421875" style="202" customWidth="1"/>
    <col min="21" max="16384" width="10.57421875" style="36" customWidth="1"/>
  </cols>
  <sheetData>
    <row r="1" ht="3" customHeight="1">
      <c r="A1" s="215" t="s">
        <v>210</v>
      </c>
    </row>
    <row r="2" spans="6:9" ht="22.5">
      <c r="F2" s="1199" t="s">
        <v>491</v>
      </c>
      <c r="G2" s="1200"/>
      <c r="H2" s="1201"/>
      <c r="I2" s="436"/>
    </row>
    <row r="3" ht="3" customHeight="1"/>
    <row r="4" spans="1:20" s="190" customFormat="1" ht="11.25">
      <c r="A4" s="214"/>
      <c r="B4" s="214"/>
      <c r="C4" s="214"/>
      <c r="D4" s="214"/>
      <c r="F4" s="1153" t="s">
        <v>454</v>
      </c>
      <c r="G4" s="1153"/>
      <c r="H4" s="1153"/>
      <c r="I4" s="1202" t="s">
        <v>455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20" s="190" customFormat="1" ht="11.25" customHeight="1">
      <c r="A5" s="214"/>
      <c r="B5" s="214"/>
      <c r="C5" s="214"/>
      <c r="D5" s="214"/>
      <c r="F5" s="319" t="s">
        <v>92</v>
      </c>
      <c r="G5" s="337" t="s">
        <v>457</v>
      </c>
      <c r="H5" s="318" t="s">
        <v>442</v>
      </c>
      <c r="I5" s="1202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</row>
    <row r="6" spans="1:20" s="190" customFormat="1" ht="12" customHeight="1">
      <c r="A6" s="214"/>
      <c r="B6" s="214"/>
      <c r="C6" s="214"/>
      <c r="D6" s="214"/>
      <c r="F6" s="320" t="s">
        <v>93</v>
      </c>
      <c r="G6" s="322">
        <v>2</v>
      </c>
      <c r="H6" s="323">
        <v>3</v>
      </c>
      <c r="I6" s="321">
        <v>4</v>
      </c>
      <c r="J6" s="214">
        <v>4</v>
      </c>
      <c r="K6" s="214"/>
      <c r="L6" s="214"/>
      <c r="M6" s="214"/>
      <c r="N6" s="214"/>
      <c r="O6" s="214"/>
      <c r="P6" s="214"/>
      <c r="Q6" s="214"/>
      <c r="R6" s="214"/>
      <c r="S6" s="214"/>
      <c r="T6" s="214"/>
    </row>
    <row r="7" spans="1:20" s="190" customFormat="1" ht="18.75">
      <c r="A7" s="214"/>
      <c r="B7" s="214"/>
      <c r="C7" s="214"/>
      <c r="D7" s="214"/>
      <c r="F7" s="335">
        <v>1</v>
      </c>
      <c r="G7" s="417" t="s">
        <v>492</v>
      </c>
      <c r="H7" s="317" t="str">
        <f>IF(dateCh="","",dateCh)</f>
        <v>10.12.2019</v>
      </c>
      <c r="I7" s="196" t="s">
        <v>493</v>
      </c>
      <c r="J7" s="334"/>
      <c r="K7" s="214"/>
      <c r="L7" s="214"/>
      <c r="M7" s="214"/>
      <c r="N7" s="214"/>
      <c r="O7" s="214"/>
      <c r="P7" s="214"/>
      <c r="Q7" s="214"/>
      <c r="R7" s="214"/>
      <c r="S7" s="214"/>
      <c r="T7" s="214"/>
    </row>
    <row r="8" spans="1:20" s="190" customFormat="1" ht="45">
      <c r="A8" s="1203">
        <v>1</v>
      </c>
      <c r="B8" s="214"/>
      <c r="C8" s="214"/>
      <c r="D8" s="214"/>
      <c r="F8" s="335" t="str">
        <f>"2."&amp;mergeValue(A8)</f>
        <v>2.1</v>
      </c>
      <c r="G8" s="417" t="s">
        <v>494</v>
      </c>
      <c r="H8" s="317" t="str">
        <f>IF('Перечень тарифов'!R21="","наименование отсутствует",""&amp;'Перечень тарифов'!R21&amp;"")</f>
        <v>наименование отсутствует</v>
      </c>
      <c r="I8" s="196" t="s">
        <v>591</v>
      </c>
      <c r="J8" s="334"/>
      <c r="K8" s="214"/>
      <c r="L8" s="214"/>
      <c r="M8" s="214"/>
      <c r="N8" s="214"/>
      <c r="O8" s="214"/>
      <c r="P8" s="214"/>
      <c r="Q8" s="214"/>
      <c r="R8" s="214"/>
      <c r="S8" s="214"/>
      <c r="T8" s="214"/>
    </row>
    <row r="9" spans="1:20" s="190" customFormat="1" ht="22.5">
      <c r="A9" s="1203"/>
      <c r="B9" s="214"/>
      <c r="C9" s="214"/>
      <c r="D9" s="214"/>
      <c r="F9" s="335" t="str">
        <f>"3."&amp;mergeValue(A9)</f>
        <v>3.1</v>
      </c>
      <c r="G9" s="417" t="s">
        <v>495</v>
      </c>
      <c r="H9" s="317" t="str">
        <f>IF('Перечень тарифов'!F21="","наименование отсутствует",""&amp;'Перечень тарифов'!F21&amp;"")</f>
        <v>Производство тепловой энергии. Некомбинированная выработка; Передача. Тепловая энергия; Сбыт. Тепловая энергия</v>
      </c>
      <c r="I9" s="196" t="s">
        <v>589</v>
      </c>
      <c r="J9" s="334"/>
      <c r="K9" s="214"/>
      <c r="L9" s="214"/>
      <c r="M9" s="214"/>
      <c r="N9" s="214"/>
      <c r="O9" s="214"/>
      <c r="P9" s="214"/>
      <c r="Q9" s="214"/>
      <c r="R9" s="214"/>
      <c r="S9" s="214"/>
      <c r="T9" s="214"/>
    </row>
    <row r="10" spans="1:20" s="190" customFormat="1" ht="22.5">
      <c r="A10" s="1203"/>
      <c r="B10" s="214"/>
      <c r="C10" s="214"/>
      <c r="D10" s="214"/>
      <c r="F10" s="335" t="str">
        <f>"4."&amp;mergeValue(A10)</f>
        <v>4.1</v>
      </c>
      <c r="G10" s="417" t="s">
        <v>496</v>
      </c>
      <c r="H10" s="318" t="s">
        <v>458</v>
      </c>
      <c r="I10" s="196"/>
      <c r="J10" s="334"/>
      <c r="K10" s="214"/>
      <c r="L10" s="214"/>
      <c r="M10" s="214"/>
      <c r="N10" s="214"/>
      <c r="O10" s="214"/>
      <c r="P10" s="214"/>
      <c r="Q10" s="214"/>
      <c r="R10" s="214"/>
      <c r="S10" s="214"/>
      <c r="T10" s="214"/>
    </row>
    <row r="11" spans="1:20" s="190" customFormat="1" ht="18.75">
      <c r="A11" s="1203"/>
      <c r="B11" s="1203">
        <v>1</v>
      </c>
      <c r="C11" s="441"/>
      <c r="D11" s="441"/>
      <c r="F11" s="335" t="str">
        <f>"4."&amp;mergeValue(A11)&amp;"."&amp;mergeValue(B11)</f>
        <v>4.1.1</v>
      </c>
      <c r="G11" s="324" t="s">
        <v>593</v>
      </c>
      <c r="H11" s="317" t="str">
        <f>IF(region_name="","",region_name)</f>
        <v>Нижегородская область</v>
      </c>
      <c r="I11" s="196" t="s">
        <v>499</v>
      </c>
      <c r="J11" s="334"/>
      <c r="K11" s="214"/>
      <c r="L11" s="214"/>
      <c r="M11" s="214"/>
      <c r="N11" s="214"/>
      <c r="O11" s="214"/>
      <c r="P11" s="214"/>
      <c r="Q11" s="214"/>
      <c r="R11" s="214"/>
      <c r="S11" s="214"/>
      <c r="T11" s="214"/>
    </row>
    <row r="12" spans="1:20" s="190" customFormat="1" ht="22.5">
      <c r="A12" s="1203"/>
      <c r="B12" s="1203"/>
      <c r="C12" s="1203">
        <v>1</v>
      </c>
      <c r="D12" s="441"/>
      <c r="F12" s="335" t="str">
        <f>"4."&amp;mergeValue(A12)&amp;"."&amp;mergeValue(B12)&amp;"."&amp;mergeValue(C12)</f>
        <v>4.1.1.1</v>
      </c>
      <c r="G12" s="341" t="s">
        <v>497</v>
      </c>
      <c r="H12" s="317" t="str">
        <f>IF(Территории!H13="","",""&amp;Территории!H13&amp;"")</f>
        <v>город Нижний Новгород</v>
      </c>
      <c r="I12" s="196" t="s">
        <v>500</v>
      </c>
      <c r="J12" s="334"/>
      <c r="K12" s="214"/>
      <c r="L12" s="214"/>
      <c r="M12" s="214"/>
      <c r="N12" s="214"/>
      <c r="O12" s="214"/>
      <c r="P12" s="214"/>
      <c r="Q12" s="214"/>
      <c r="R12" s="214"/>
      <c r="S12" s="214"/>
      <c r="T12" s="214"/>
    </row>
    <row r="13" spans="1:20" s="190" customFormat="1" ht="56.25">
      <c r="A13" s="1203"/>
      <c r="B13" s="1203"/>
      <c r="C13" s="1203"/>
      <c r="D13" s="441">
        <v>1</v>
      </c>
      <c r="F13" s="335" t="str">
        <f>"4."&amp;mergeValue(A13)&amp;"."&amp;mergeValue(B13)&amp;"."&amp;mergeValue(C13)&amp;"."&amp;mergeValue(D13)</f>
        <v>4.1.1.1.1</v>
      </c>
      <c r="G13" s="420" t="s">
        <v>498</v>
      </c>
      <c r="H13" s="317" t="str">
        <f>IF(Территории!R14="","",""&amp;Территории!R14&amp;"")</f>
        <v>город Нижний Новгород (22701000)</v>
      </c>
      <c r="I13" s="1106" t="s">
        <v>592</v>
      </c>
      <c r="J13" s="334"/>
      <c r="K13" s="214"/>
      <c r="L13" s="214"/>
      <c r="M13" s="214"/>
      <c r="N13" s="214"/>
      <c r="O13" s="214"/>
      <c r="P13" s="214"/>
      <c r="Q13" s="214"/>
      <c r="R13" s="214"/>
      <c r="S13" s="214"/>
      <c r="T13" s="214"/>
    </row>
    <row r="14" spans="1:20" s="326" customFormat="1" ht="3" customHeight="1">
      <c r="A14" s="327"/>
      <c r="B14" s="327"/>
      <c r="C14" s="327"/>
      <c r="D14" s="327"/>
      <c r="F14" s="325"/>
      <c r="G14" s="418"/>
      <c r="H14" s="419"/>
      <c r="I14" s="226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</row>
    <row r="15" spans="1:20" s="326" customFormat="1" ht="15" customHeight="1">
      <c r="A15" s="327"/>
      <c r="B15" s="327"/>
      <c r="C15" s="327"/>
      <c r="D15" s="327"/>
      <c r="F15" s="325"/>
      <c r="G15" s="1198" t="s">
        <v>594</v>
      </c>
      <c r="H15" s="1198"/>
      <c r="I15" s="226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1:P21"/>
  <sheetViews>
    <sheetView showGridLines="0" zoomScalePageLayoutView="0" workbookViewId="0" topLeftCell="C4">
      <selection activeCell="A1" sqref="A1"/>
    </sheetView>
  </sheetViews>
  <sheetFormatPr defaultColWidth="10.57421875" defaultRowHeight="11.25"/>
  <cols>
    <col min="1" max="1" width="9.140625" style="96" hidden="1" customWidth="1"/>
    <col min="2" max="2" width="9.140625" style="186" hidden="1" customWidth="1"/>
    <col min="3" max="3" width="3.7109375" style="87" customWidth="1"/>
    <col min="4" max="4" width="6.28125" style="36" bestFit="1" customWidth="1"/>
    <col min="5" max="6" width="64.140625" style="36" customWidth="1"/>
    <col min="7" max="7" width="115.7109375" style="36" customWidth="1"/>
    <col min="8" max="8" width="10.57421875" style="36" customWidth="1"/>
    <col min="9" max="10" width="10.57421875" style="212" customWidth="1"/>
    <col min="11" max="16384" width="10.57421875" style="36" customWidth="1"/>
  </cols>
  <sheetData>
    <row r="1" spans="13:16" ht="14.25" hidden="1">
      <c r="M1" s="412"/>
      <c r="N1" s="412"/>
      <c r="P1" s="412"/>
    </row>
    <row r="2" ht="14.25" hidden="1"/>
    <row r="3" ht="14.25" hidden="1"/>
    <row r="4" spans="3:7" ht="3" customHeight="1">
      <c r="C4" s="86"/>
      <c r="D4" s="37"/>
      <c r="E4" s="37"/>
      <c r="F4" s="38"/>
      <c r="G4" s="38"/>
    </row>
    <row r="5" spans="3:7" ht="22.5">
      <c r="C5" s="86"/>
      <c r="D5" s="1231" t="s">
        <v>731</v>
      </c>
      <c r="E5" s="1231"/>
      <c r="F5" s="1231"/>
      <c r="G5" s="438"/>
    </row>
    <row r="6" spans="3:7" ht="3" customHeight="1">
      <c r="C6" s="86"/>
      <c r="D6" s="37"/>
      <c r="E6" s="84"/>
      <c r="F6" s="83"/>
      <c r="G6" s="286"/>
    </row>
    <row r="7" spans="3:7" ht="14.25">
      <c r="C7" s="86"/>
      <c r="D7" s="1215" t="s">
        <v>454</v>
      </c>
      <c r="E7" s="1215"/>
      <c r="F7" s="1215"/>
      <c r="G7" s="1275" t="s">
        <v>455</v>
      </c>
    </row>
    <row r="8" spans="3:7" ht="14.25">
      <c r="C8" s="86"/>
      <c r="D8" s="103" t="s">
        <v>92</v>
      </c>
      <c r="E8" s="113" t="s">
        <v>457</v>
      </c>
      <c r="F8" s="113" t="s">
        <v>456</v>
      </c>
      <c r="G8" s="1275"/>
    </row>
    <row r="9" spans="3:7" ht="12" customHeight="1">
      <c r="C9" s="86"/>
      <c r="D9" s="42" t="s">
        <v>93</v>
      </c>
      <c r="E9" s="42" t="s">
        <v>49</v>
      </c>
      <c r="F9" s="42" t="s">
        <v>50</v>
      </c>
      <c r="G9" s="42" t="s">
        <v>51</v>
      </c>
    </row>
    <row r="10" spans="1:7" ht="22.5">
      <c r="A10" s="285"/>
      <c r="C10" s="86"/>
      <c r="D10" s="187">
        <v>1</v>
      </c>
      <c r="E10" s="294" t="s">
        <v>693</v>
      </c>
      <c r="F10" s="295" t="s">
        <v>458</v>
      </c>
      <c r="G10" s="196"/>
    </row>
    <row r="11" spans="1:7" ht="14.25">
      <c r="A11" s="285"/>
      <c r="C11" s="86"/>
      <c r="D11" s="187" t="s">
        <v>295</v>
      </c>
      <c r="E11" s="287" t="s">
        <v>694</v>
      </c>
      <c r="F11" s="295" t="s">
        <v>458</v>
      </c>
      <c r="G11" s="196"/>
    </row>
    <row r="12" spans="1:7" ht="21" customHeight="1">
      <c r="A12" s="285"/>
      <c r="C12" s="86"/>
      <c r="D12" s="187" t="s">
        <v>8</v>
      </c>
      <c r="E12" s="289"/>
      <c r="F12" s="314"/>
      <c r="G12" s="1205" t="s">
        <v>598</v>
      </c>
    </row>
    <row r="13" spans="1:7" ht="15" customHeight="1">
      <c r="A13" s="285"/>
      <c r="C13" s="86"/>
      <c r="D13" s="114"/>
      <c r="E13" s="301" t="s">
        <v>328</v>
      </c>
      <c r="F13" s="298"/>
      <c r="G13" s="1207"/>
    </row>
    <row r="14" spans="1:7" ht="14.25">
      <c r="A14" s="285"/>
      <c r="C14" s="86"/>
      <c r="D14" s="187" t="s">
        <v>329</v>
      </c>
      <c r="E14" s="287" t="s">
        <v>695</v>
      </c>
      <c r="F14" s="295" t="s">
        <v>458</v>
      </c>
      <c r="G14" s="790"/>
    </row>
    <row r="15" spans="1:7" ht="42.75" customHeight="1">
      <c r="A15" s="285"/>
      <c r="C15" s="86"/>
      <c r="D15" s="187" t="s">
        <v>443</v>
      </c>
      <c r="E15" s="1121"/>
      <c r="F15" s="1122"/>
      <c r="G15" s="1205" t="s">
        <v>696</v>
      </c>
    </row>
    <row r="16" spans="1:10" s="800" customFormat="1" ht="15" customHeight="1">
      <c r="A16" s="804"/>
      <c r="B16" s="186"/>
      <c r="C16" s="687"/>
      <c r="D16" s="825"/>
      <c r="E16" s="828" t="s">
        <v>328</v>
      </c>
      <c r="F16" s="791"/>
      <c r="G16" s="1207"/>
      <c r="I16" s="830"/>
      <c r="J16" s="830"/>
    </row>
    <row r="17" spans="1:10" s="800" customFormat="1" ht="14.25">
      <c r="A17" s="804"/>
      <c r="B17" s="186"/>
      <c r="C17" s="687"/>
      <c r="D17" s="187" t="s">
        <v>734</v>
      </c>
      <c r="E17" s="783" t="s">
        <v>736</v>
      </c>
      <c r="F17" s="295" t="s">
        <v>458</v>
      </c>
      <c r="G17" s="790"/>
      <c r="I17" s="830"/>
      <c r="J17" s="830"/>
    </row>
    <row r="18" spans="1:10" s="800" customFormat="1" ht="18.75" hidden="1">
      <c r="A18" s="804"/>
      <c r="B18" s="186"/>
      <c r="C18" s="687"/>
      <c r="D18" s="786" t="s">
        <v>735</v>
      </c>
      <c r="E18" s="785"/>
      <c r="F18" s="784"/>
      <c r="G18" s="799"/>
      <c r="H18" s="787"/>
      <c r="I18" s="830"/>
      <c r="J18" s="830"/>
    </row>
    <row r="19" spans="1:7" ht="15" customHeight="1">
      <c r="A19" s="285"/>
      <c r="C19" s="86"/>
      <c r="D19" s="114"/>
      <c r="E19" s="828" t="s">
        <v>328</v>
      </c>
      <c r="F19" s="791"/>
      <c r="G19" s="792"/>
    </row>
    <row r="20" ht="3" customHeight="1"/>
    <row r="21" spans="4:16" ht="14.25">
      <c r="D21" s="789" t="s">
        <v>732</v>
      </c>
      <c r="E21" s="788" t="s">
        <v>733</v>
      </c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</row>
  </sheetData>
  <sheetProtection password="FA9C" sheet="1" objects="1" scenarios="1" formatColumns="0" formatRows="0"/>
  <mergeCells count="5">
    <mergeCell ref="G15:G16"/>
    <mergeCell ref="D7:F7"/>
    <mergeCell ref="G7:G8"/>
    <mergeCell ref="G12:G13"/>
    <mergeCell ref="D5:F5"/>
  </mergeCells>
  <dataValidations count="2"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F12 F15:F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2 E15 E12 G18 G15">
      <formula1>900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EAEBEE"/>
  </sheetPr>
  <dimension ref="A4:L34"/>
  <sheetViews>
    <sheetView showGridLines="0" zoomScalePageLayoutView="0" workbookViewId="0" topLeftCell="C4">
      <selection activeCell="A1" sqref="A1"/>
    </sheetView>
  </sheetViews>
  <sheetFormatPr defaultColWidth="10.57421875" defaultRowHeight="11.25"/>
  <cols>
    <col min="1" max="1" width="9.140625" style="96" hidden="1" customWidth="1"/>
    <col min="2" max="2" width="9.140625" style="186" hidden="1" customWidth="1"/>
    <col min="3" max="3" width="3.7109375" style="87" customWidth="1"/>
    <col min="4" max="4" width="6.28125" style="36" bestFit="1" customWidth="1"/>
    <col min="5" max="5" width="63.421875" style="36" customWidth="1"/>
    <col min="6" max="6" width="1.7109375" style="36" hidden="1" customWidth="1"/>
    <col min="7" max="8" width="35.7109375" style="36" customWidth="1"/>
    <col min="9" max="9" width="91.57421875" style="36" customWidth="1"/>
    <col min="10" max="10" width="10.57421875" style="36" customWidth="1"/>
    <col min="11" max="12" width="10.57421875" style="212" customWidth="1"/>
    <col min="13" max="16384" width="10.57421875" style="36" customWidth="1"/>
  </cols>
  <sheetData>
    <row r="1" ht="14.25" hidden="1"/>
    <row r="2" ht="14.25" hidden="1"/>
    <row r="3" ht="14.25" hidden="1"/>
    <row r="4" spans="3:9" ht="3" customHeight="1">
      <c r="C4" s="86"/>
      <c r="D4" s="37"/>
      <c r="E4" s="37"/>
      <c r="F4" s="37"/>
      <c r="G4" s="37"/>
      <c r="H4" s="38"/>
      <c r="I4" s="38"/>
    </row>
    <row r="5" spans="3:9" ht="25.5" customHeight="1">
      <c r="C5" s="86"/>
      <c r="D5" s="1231" t="s">
        <v>697</v>
      </c>
      <c r="E5" s="1231"/>
      <c r="F5" s="1231"/>
      <c r="G5" s="1231"/>
      <c r="H5" s="1231"/>
      <c r="I5" s="336"/>
    </row>
    <row r="6" spans="3:9" ht="3" customHeight="1">
      <c r="C6" s="86"/>
      <c r="D6" s="37"/>
      <c r="E6" s="84"/>
      <c r="F6" s="84"/>
      <c r="G6" s="84"/>
      <c r="H6" s="83"/>
      <c r="I6" s="286"/>
    </row>
    <row r="7" spans="3:9" ht="21" customHeight="1">
      <c r="C7" s="86"/>
      <c r="D7" s="1215" t="s">
        <v>454</v>
      </c>
      <c r="E7" s="1215"/>
      <c r="F7" s="1215"/>
      <c r="G7" s="1215"/>
      <c r="H7" s="1215"/>
      <c r="I7" s="1275" t="s">
        <v>455</v>
      </c>
    </row>
    <row r="8" spans="3:9" ht="21" customHeight="1">
      <c r="C8" s="86"/>
      <c r="D8" s="103" t="s">
        <v>92</v>
      </c>
      <c r="E8" s="113" t="s">
        <v>457</v>
      </c>
      <c r="F8" s="113"/>
      <c r="G8" s="113" t="s">
        <v>442</v>
      </c>
      <c r="H8" s="113" t="s">
        <v>456</v>
      </c>
      <c r="I8" s="1275"/>
    </row>
    <row r="9" spans="3:9" ht="12" customHeight="1">
      <c r="C9" s="86"/>
      <c r="D9" s="42" t="s">
        <v>93</v>
      </c>
      <c r="E9" s="42" t="s">
        <v>49</v>
      </c>
      <c r="F9" s="42"/>
      <c r="G9" s="42" t="s">
        <v>50</v>
      </c>
      <c r="H9" s="42" t="s">
        <v>51</v>
      </c>
      <c r="I9" s="42" t="s">
        <v>68</v>
      </c>
    </row>
    <row r="10" spans="1:9" ht="14.25">
      <c r="A10" s="285"/>
      <c r="C10" s="86"/>
      <c r="D10" s="187">
        <v>1</v>
      </c>
      <c r="E10" s="1277" t="s">
        <v>459</v>
      </c>
      <c r="F10" s="1277"/>
      <c r="G10" s="1277"/>
      <c r="H10" s="1277"/>
      <c r="I10" s="307"/>
    </row>
    <row r="11" spans="1:9" ht="19.5" customHeight="1">
      <c r="A11" s="285"/>
      <c r="C11" s="86"/>
      <c r="D11" s="187" t="s">
        <v>295</v>
      </c>
      <c r="E11" s="287" t="s">
        <v>460</v>
      </c>
      <c r="F11" s="295"/>
      <c r="G11" s="432"/>
      <c r="H11" s="295" t="s">
        <v>458</v>
      </c>
      <c r="I11" s="196" t="s">
        <v>461</v>
      </c>
    </row>
    <row r="12" spans="1:9" ht="45">
      <c r="A12" s="285"/>
      <c r="C12" s="86"/>
      <c r="D12" s="187" t="s">
        <v>329</v>
      </c>
      <c r="E12" s="287" t="s">
        <v>462</v>
      </c>
      <c r="F12" s="295"/>
      <c r="G12" s="414"/>
      <c r="H12" s="314"/>
      <c r="I12" s="415" t="s">
        <v>698</v>
      </c>
    </row>
    <row r="13" spans="1:9" ht="22.5">
      <c r="A13" s="285"/>
      <c r="B13" s="186">
        <v>3</v>
      </c>
      <c r="C13" s="86"/>
      <c r="D13" s="187">
        <v>2</v>
      </c>
      <c r="E13" s="352" t="s">
        <v>699</v>
      </c>
      <c r="F13" s="295"/>
      <c r="G13" s="295" t="s">
        <v>458</v>
      </c>
      <c r="H13" s="314"/>
      <c r="I13" s="416" t="s">
        <v>463</v>
      </c>
    </row>
    <row r="14" spans="1:9" ht="39" customHeight="1">
      <c r="A14" s="285"/>
      <c r="C14" s="86"/>
      <c r="D14" s="187">
        <v>3</v>
      </c>
      <c r="E14" s="1276" t="s">
        <v>700</v>
      </c>
      <c r="F14" s="1276"/>
      <c r="G14" s="1276"/>
      <c r="H14" s="1276"/>
      <c r="I14" s="413"/>
    </row>
    <row r="15" spans="1:9" ht="19.5" customHeight="1">
      <c r="A15" s="285"/>
      <c r="C15" s="86"/>
      <c r="D15" s="187" t="s">
        <v>444</v>
      </c>
      <c r="E15" s="296"/>
      <c r="F15" s="295"/>
      <c r="G15" s="295" t="s">
        <v>458</v>
      </c>
      <c r="H15" s="314"/>
      <c r="I15" s="1205" t="s">
        <v>701</v>
      </c>
    </row>
    <row r="16" spans="1:9" ht="15" customHeight="1">
      <c r="A16" s="285"/>
      <c r="C16" s="86"/>
      <c r="D16" s="114"/>
      <c r="E16" s="300" t="s">
        <v>328</v>
      </c>
      <c r="F16" s="301"/>
      <c r="G16" s="301"/>
      <c r="H16" s="298"/>
      <c r="I16" s="1207"/>
    </row>
    <row r="17" spans="1:9" ht="69" customHeight="1">
      <c r="A17" s="285"/>
      <c r="B17" s="186">
        <v>3</v>
      </c>
      <c r="C17" s="86"/>
      <c r="D17" s="187">
        <v>4</v>
      </c>
      <c r="E17" s="1276" t="s">
        <v>702</v>
      </c>
      <c r="F17" s="1276"/>
      <c r="G17" s="1276"/>
      <c r="H17" s="1276"/>
      <c r="I17" s="413"/>
    </row>
    <row r="18" spans="1:9" ht="19.5" customHeight="1">
      <c r="A18" s="285"/>
      <c r="C18" s="86"/>
      <c r="D18" s="187" t="s">
        <v>445</v>
      </c>
      <c r="E18" s="302" t="s">
        <v>464</v>
      </c>
      <c r="F18" s="295"/>
      <c r="G18" s="414"/>
      <c r="H18" s="295" t="s">
        <v>458</v>
      </c>
      <c r="I18" s="1205" t="s">
        <v>481</v>
      </c>
    </row>
    <row r="19" spans="1:9" ht="15" customHeight="1">
      <c r="A19" s="285"/>
      <c r="C19" s="86"/>
      <c r="D19" s="114"/>
      <c r="E19" s="300" t="s">
        <v>328</v>
      </c>
      <c r="F19" s="301"/>
      <c r="G19" s="301"/>
      <c r="H19" s="298"/>
      <c r="I19" s="1207"/>
    </row>
    <row r="20" spans="1:9" ht="30" customHeight="1">
      <c r="A20" s="285"/>
      <c r="B20" s="186">
        <v>3</v>
      </c>
      <c r="C20" s="86"/>
      <c r="D20" s="187">
        <v>5</v>
      </c>
      <c r="E20" s="1276" t="s">
        <v>703</v>
      </c>
      <c r="F20" s="1276"/>
      <c r="G20" s="1276"/>
      <c r="H20" s="1276"/>
      <c r="I20" s="413"/>
    </row>
    <row r="21" spans="1:9" ht="25.5" customHeight="1">
      <c r="A21" s="285"/>
      <c r="C21" s="86"/>
      <c r="D21" s="187" t="s">
        <v>446</v>
      </c>
      <c r="E21" s="1278" t="s">
        <v>704</v>
      </c>
      <c r="F21" s="1278"/>
      <c r="G21" s="1278"/>
      <c r="H21" s="1278"/>
      <c r="I21" s="413"/>
    </row>
    <row r="22" spans="1:9" ht="31.5" customHeight="1">
      <c r="A22" s="285"/>
      <c r="C22" s="86"/>
      <c r="D22" s="187" t="s">
        <v>447</v>
      </c>
      <c r="E22" s="303" t="s">
        <v>465</v>
      </c>
      <c r="F22" s="295"/>
      <c r="G22" s="414"/>
      <c r="H22" s="295" t="s">
        <v>458</v>
      </c>
      <c r="I22" s="1205" t="s">
        <v>705</v>
      </c>
    </row>
    <row r="23" spans="1:9" ht="15" customHeight="1">
      <c r="A23" s="285"/>
      <c r="C23" s="86"/>
      <c r="D23" s="114"/>
      <c r="E23" s="301" t="s">
        <v>328</v>
      </c>
      <c r="F23" s="297"/>
      <c r="G23" s="297"/>
      <c r="H23" s="298"/>
      <c r="I23" s="1207"/>
    </row>
    <row r="24" spans="1:9" ht="14.25" customHeight="1">
      <c r="A24" s="285"/>
      <c r="C24" s="86"/>
      <c r="D24" s="187" t="s">
        <v>448</v>
      </c>
      <c r="E24" s="1278" t="s">
        <v>706</v>
      </c>
      <c r="F24" s="1278"/>
      <c r="G24" s="1278"/>
      <c r="H24" s="1278"/>
      <c r="I24" s="413"/>
    </row>
    <row r="25" spans="1:9" ht="54.75" customHeight="1">
      <c r="A25" s="285"/>
      <c r="C25" s="86"/>
      <c r="D25" s="187" t="s">
        <v>449</v>
      </c>
      <c r="E25" s="303" t="s">
        <v>467</v>
      </c>
      <c r="F25" s="295"/>
      <c r="G25" s="414"/>
      <c r="H25" s="295" t="s">
        <v>458</v>
      </c>
      <c r="I25" s="1204" t="s">
        <v>599</v>
      </c>
    </row>
    <row r="26" spans="1:9" ht="15" customHeight="1">
      <c r="A26" s="285"/>
      <c r="C26" s="86"/>
      <c r="D26" s="114"/>
      <c r="E26" s="301" t="s">
        <v>328</v>
      </c>
      <c r="F26" s="297"/>
      <c r="G26" s="297"/>
      <c r="H26" s="298"/>
      <c r="I26" s="1204"/>
    </row>
    <row r="27" spans="1:9" ht="25.5" customHeight="1">
      <c r="A27" s="285"/>
      <c r="C27" s="86"/>
      <c r="D27" s="187" t="s">
        <v>450</v>
      </c>
      <c r="E27" s="1278" t="s">
        <v>707</v>
      </c>
      <c r="F27" s="1278"/>
      <c r="G27" s="1278"/>
      <c r="H27" s="1278"/>
      <c r="I27" s="413"/>
    </row>
    <row r="28" spans="1:12" ht="31.5" customHeight="1">
      <c r="A28" s="285"/>
      <c r="C28" s="86"/>
      <c r="D28" s="187" t="s">
        <v>451</v>
      </c>
      <c r="E28" s="303" t="s">
        <v>466</v>
      </c>
      <c r="F28" s="295"/>
      <c r="G28" s="306"/>
      <c r="H28" s="295" t="s">
        <v>458</v>
      </c>
      <c r="I28" s="1205" t="s">
        <v>708</v>
      </c>
      <c r="L28" s="212" t="s">
        <v>576</v>
      </c>
    </row>
    <row r="29" spans="1:9" ht="15" customHeight="1">
      <c r="A29" s="285"/>
      <c r="C29" s="86"/>
      <c r="D29" s="114"/>
      <c r="E29" s="301" t="s">
        <v>328</v>
      </c>
      <c r="F29" s="297"/>
      <c r="G29" s="297"/>
      <c r="H29" s="298"/>
      <c r="I29" s="1207"/>
    </row>
    <row r="30" spans="1:9" ht="49.5" customHeight="1">
      <c r="A30" s="285"/>
      <c r="B30" s="186">
        <v>3</v>
      </c>
      <c r="C30" s="86"/>
      <c r="D30" s="187" t="s">
        <v>69</v>
      </c>
      <c r="E30" s="1276" t="s">
        <v>710</v>
      </c>
      <c r="F30" s="1276"/>
      <c r="G30" s="1276"/>
      <c r="H30" s="1276"/>
      <c r="I30" s="413"/>
    </row>
    <row r="31" spans="1:9" ht="19.5" customHeight="1">
      <c r="A31" s="285"/>
      <c r="C31" s="86"/>
      <c r="D31" s="187" t="s">
        <v>452</v>
      </c>
      <c r="E31" s="296"/>
      <c r="F31" s="295"/>
      <c r="G31" s="295" t="s">
        <v>458</v>
      </c>
      <c r="H31" s="314"/>
      <c r="I31" s="1205" t="s">
        <v>480</v>
      </c>
    </row>
    <row r="32" spans="1:9" ht="15" customHeight="1">
      <c r="A32" s="285"/>
      <c r="C32" s="86"/>
      <c r="D32" s="114"/>
      <c r="E32" s="300" t="s">
        <v>328</v>
      </c>
      <c r="F32" s="297"/>
      <c r="G32" s="297"/>
      <c r="H32" s="298"/>
      <c r="I32" s="1207"/>
    </row>
    <row r="33" spans="1:12" s="174" customFormat="1" ht="3" customHeight="1">
      <c r="A33" s="285"/>
      <c r="K33" s="290"/>
      <c r="L33" s="290"/>
    </row>
    <row r="34" spans="4:9" ht="24.75" customHeight="1">
      <c r="D34" s="299">
        <v>1</v>
      </c>
      <c r="E34" s="1198" t="s">
        <v>709</v>
      </c>
      <c r="F34" s="1198"/>
      <c r="G34" s="1198"/>
      <c r="H34" s="1198"/>
      <c r="I34" s="1198"/>
    </row>
  </sheetData>
  <sheetProtection password="FA9C" sheet="1" objects="1" scenarios="1" formatColumns="0" formatRows="0"/>
  <mergeCells count="18"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  <mergeCell ref="I18:I19"/>
    <mergeCell ref="E20:H20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G22 I25 E28 E15 G18 E22 G25 E18 I31 E25 E31 I28 G12 I18 I15 E12 I22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H31 H12:H13 H15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5:N15"/>
  <sheetViews>
    <sheetView showGridLines="0" zoomScalePageLayoutView="0" workbookViewId="0" topLeftCell="C4">
      <selection activeCell="A1" sqref="A1"/>
    </sheetView>
  </sheetViews>
  <sheetFormatPr defaultColWidth="9.140625" defaultRowHeight="11.25"/>
  <cols>
    <col min="1" max="1" width="9.140625" style="128" hidden="1" customWidth="1"/>
    <col min="2" max="2" width="9.140625" style="129" hidden="1" customWidth="1"/>
    <col min="3" max="3" width="3.7109375" style="130" customWidth="1"/>
    <col min="4" max="4" width="7.00390625" style="131" bestFit="1" customWidth="1"/>
    <col min="5" max="5" width="11.28125" style="131" customWidth="1"/>
    <col min="6" max="6" width="41.00390625" style="131" customWidth="1"/>
    <col min="7" max="7" width="18.00390625" style="131" customWidth="1"/>
    <col min="8" max="8" width="13.140625" style="131" customWidth="1"/>
    <col min="9" max="9" width="11.421875" style="131" customWidth="1"/>
    <col min="10" max="10" width="42.140625" style="131" customWidth="1"/>
    <col min="11" max="11" width="115.7109375" style="131" customWidth="1"/>
    <col min="12" max="12" width="3.7109375" style="131" customWidth="1"/>
    <col min="13" max="16384" width="9.140625" style="131" customWidth="1"/>
  </cols>
  <sheetData>
    <row r="1" ht="14.25" hidden="1"/>
    <row r="2" ht="14.25" hidden="1"/>
    <row r="3" ht="14.25" hidden="1"/>
    <row r="4" ht="3" customHeight="1"/>
    <row r="5" spans="1:11" s="36" customFormat="1" ht="199.5">
      <c r="A5" s="125"/>
      <c r="C5" s="47"/>
      <c r="D5" s="1279" t="s">
        <v>478</v>
      </c>
      <c r="E5" s="1279"/>
      <c r="F5" s="1279"/>
      <c r="G5" s="1279"/>
      <c r="H5" s="1279"/>
      <c r="I5" s="1279"/>
      <c r="J5" s="1279"/>
      <c r="K5" s="437"/>
    </row>
    <row r="6" spans="4:11" ht="3" customHeight="1" hidden="1">
      <c r="D6" s="132"/>
      <c r="E6" s="132"/>
      <c r="G6" s="132"/>
      <c r="H6" s="132"/>
      <c r="I6" s="132"/>
      <c r="J6" s="132"/>
      <c r="K6" s="132"/>
    </row>
    <row r="7" spans="2:12" s="128" customFormat="1" ht="3" customHeight="1">
      <c r="B7" s="129"/>
      <c r="C7" s="130"/>
      <c r="D7" s="133"/>
      <c r="E7" s="133"/>
      <c r="G7" s="133"/>
      <c r="H7" s="133"/>
      <c r="I7" s="133"/>
      <c r="J7" s="133"/>
      <c r="K7" s="133"/>
      <c r="L7" s="134"/>
    </row>
    <row r="8" spans="4:11" ht="14.25">
      <c r="D8" s="1281" t="s">
        <v>454</v>
      </c>
      <c r="E8" s="1281"/>
      <c r="F8" s="1281"/>
      <c r="G8" s="1281"/>
      <c r="H8" s="1281"/>
      <c r="I8" s="1281"/>
      <c r="J8" s="1281"/>
      <c r="K8" s="1281" t="s">
        <v>455</v>
      </c>
    </row>
    <row r="9" spans="4:11" ht="14.25">
      <c r="D9" s="1281" t="s">
        <v>92</v>
      </c>
      <c r="E9" s="1281" t="s">
        <v>482</v>
      </c>
      <c r="F9" s="1281"/>
      <c r="G9" s="1281" t="s">
        <v>483</v>
      </c>
      <c r="H9" s="1281"/>
      <c r="I9" s="1281"/>
      <c r="J9" s="1281"/>
      <c r="K9" s="1281"/>
    </row>
    <row r="10" spans="4:11" ht="22.5">
      <c r="D10" s="1281"/>
      <c r="E10" s="137" t="s">
        <v>484</v>
      </c>
      <c r="F10" s="137" t="s">
        <v>400</v>
      </c>
      <c r="G10" s="137" t="s">
        <v>400</v>
      </c>
      <c r="H10" s="137" t="s">
        <v>484</v>
      </c>
      <c r="I10" s="137" t="s">
        <v>485</v>
      </c>
      <c r="J10" s="137" t="s">
        <v>456</v>
      </c>
      <c r="K10" s="1281"/>
    </row>
    <row r="11" spans="4:11" ht="12" customHeight="1">
      <c r="D11" s="42" t="s">
        <v>93</v>
      </c>
      <c r="E11" s="42" t="s">
        <v>49</v>
      </c>
      <c r="F11" s="42" t="s">
        <v>50</v>
      </c>
      <c r="G11" s="42" t="s">
        <v>51</v>
      </c>
      <c r="H11" s="42" t="s">
        <v>68</v>
      </c>
      <c r="I11" s="42" t="s">
        <v>69</v>
      </c>
      <c r="J11" s="42" t="s">
        <v>183</v>
      </c>
      <c r="K11" s="42" t="s">
        <v>184</v>
      </c>
    </row>
    <row r="12" spans="1:14" s="127" customFormat="1" ht="54.75" customHeight="1">
      <c r="A12" s="185" t="s">
        <v>50</v>
      </c>
      <c r="B12" s="135" t="s">
        <v>253</v>
      </c>
      <c r="C12" s="136"/>
      <c r="D12" s="138" t="s">
        <v>93</v>
      </c>
      <c r="E12" s="448"/>
      <c r="F12" s="1087"/>
      <c r="G12" s="1087"/>
      <c r="H12" s="1087"/>
      <c r="I12" s="1100"/>
      <c r="J12" s="1091"/>
      <c r="K12" s="1205" t="s">
        <v>486</v>
      </c>
      <c r="M12" s="453">
        <f>IF(ISERROR(INDEX(kind_of_nameforms,MATCH(E12,kind_of_forms,0),1)),"",INDEX(kind_of_nameforms,MATCH(E12,kind_of_forms,0),1))</f>
      </c>
      <c r="N12" s="454"/>
    </row>
    <row r="13" spans="1:11" ht="15" customHeight="1">
      <c r="A13" s="131"/>
      <c r="B13" s="131"/>
      <c r="C13" s="131"/>
      <c r="D13" s="114"/>
      <c r="E13" s="140" t="s">
        <v>5</v>
      </c>
      <c r="F13" s="139"/>
      <c r="G13" s="139"/>
      <c r="H13" s="139"/>
      <c r="I13" s="139"/>
      <c r="J13" s="316"/>
      <c r="K13" s="1207"/>
    </row>
    <row r="14" spans="1:3" ht="3" customHeight="1">
      <c r="A14" s="131"/>
      <c r="B14" s="131"/>
      <c r="C14" s="131"/>
    </row>
    <row r="15" spans="5:10" ht="27.75" customHeight="1">
      <c r="E15" s="1280" t="s">
        <v>595</v>
      </c>
      <c r="F15" s="1280"/>
      <c r="G15" s="1280"/>
      <c r="H15" s="1280"/>
      <c r="I15" s="1280"/>
      <c r="J15" s="1280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1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12">
      <formula1>kind_of_forms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fitToWidth="1"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C6:I15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3" hidden="1" customWidth="1"/>
    <col min="3" max="3" width="3.7109375" style="49" bestFit="1" customWidth="1"/>
    <col min="4" max="4" width="6.28125" style="13" bestFit="1" customWidth="1"/>
    <col min="5" max="5" width="94.8515625" style="13" customWidth="1"/>
    <col min="6" max="16384" width="9.140625" style="13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50"/>
      <c r="D6" s="14"/>
      <c r="E6" s="14"/>
    </row>
    <row r="7" spans="3:6" ht="22.5">
      <c r="C7" s="50"/>
      <c r="D7" s="1162" t="s">
        <v>314</v>
      </c>
      <c r="E7" s="1164"/>
      <c r="F7" s="439"/>
    </row>
    <row r="8" spans="3:5" ht="3" customHeight="1">
      <c r="C8" s="50"/>
      <c r="D8" s="14"/>
      <c r="E8" s="14"/>
    </row>
    <row r="9" spans="3:5" ht="15.75" customHeight="1">
      <c r="C9" s="50"/>
      <c r="D9" s="103" t="s">
        <v>92</v>
      </c>
      <c r="E9" s="427" t="s">
        <v>313</v>
      </c>
    </row>
    <row r="10" spans="3:5" ht="12" customHeight="1">
      <c r="C10" s="50"/>
      <c r="D10" s="42" t="s">
        <v>93</v>
      </c>
      <c r="E10" s="42" t="s">
        <v>49</v>
      </c>
    </row>
    <row r="11" spans="3:5" ht="11.25" customHeight="1" hidden="1">
      <c r="C11" s="50"/>
      <c r="D11" s="194">
        <v>0</v>
      </c>
      <c r="E11" s="428"/>
    </row>
    <row r="12" spans="3:5" ht="15" customHeight="1">
      <c r="C12" s="167"/>
      <c r="D12" s="123">
        <v>1</v>
      </c>
      <c r="E12" s="1074"/>
    </row>
    <row r="13" spans="3:5" ht="12" customHeight="1">
      <c r="C13" s="50"/>
      <c r="D13" s="429"/>
      <c r="E13" s="430" t="s">
        <v>177</v>
      </c>
    </row>
    <row r="14" ht="3" customHeight="1"/>
    <row r="15" spans="3:9" ht="22.5" customHeight="1">
      <c r="C15" s="168"/>
      <c r="D15" s="1282" t="s">
        <v>315</v>
      </c>
      <c r="E15" s="1282"/>
      <c r="F15" s="169"/>
      <c r="G15" s="169"/>
      <c r="H15" s="169"/>
      <c r="I15" s="169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5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1015" hidden="1" customWidth="1"/>
    <col min="2" max="4" width="3.7109375" style="1009" hidden="1" customWidth="1"/>
    <col min="5" max="5" width="3.7109375" style="810" customWidth="1"/>
    <col min="6" max="6" width="9.7109375" style="1062" customWidth="1"/>
    <col min="7" max="7" width="37.7109375" style="1062" customWidth="1"/>
    <col min="8" max="8" width="66.8515625" style="1062" customWidth="1"/>
    <col min="9" max="9" width="115.7109375" style="1062" customWidth="1"/>
    <col min="10" max="11" width="10.57421875" style="1009" customWidth="1"/>
    <col min="12" max="12" width="11.140625" style="1009" customWidth="1"/>
    <col min="13" max="20" width="10.57421875" style="1009" customWidth="1"/>
    <col min="21" max="16384" width="10.57421875" style="1062" customWidth="1"/>
  </cols>
  <sheetData>
    <row r="1" ht="3" customHeight="1">
      <c r="A1" s="1015" t="s">
        <v>210</v>
      </c>
    </row>
    <row r="2" spans="6:9" ht="22.5">
      <c r="F2" s="1199" t="s">
        <v>491</v>
      </c>
      <c r="G2" s="1200"/>
      <c r="H2" s="1201"/>
      <c r="I2" s="807"/>
    </row>
    <row r="3" ht="3" customHeight="1"/>
    <row r="4" spans="1:20" s="1008" customFormat="1" ht="11.25">
      <c r="A4" s="1014"/>
      <c r="B4" s="1014"/>
      <c r="C4" s="1014"/>
      <c r="D4" s="1014"/>
      <c r="F4" s="1153" t="s">
        <v>454</v>
      </c>
      <c r="G4" s="1153"/>
      <c r="H4" s="1153"/>
      <c r="I4" s="1202" t="s">
        <v>455</v>
      </c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</row>
    <row r="5" spans="1:20" s="1008" customFormat="1" ht="11.25" customHeight="1">
      <c r="A5" s="1014"/>
      <c r="B5" s="1014"/>
      <c r="C5" s="1014"/>
      <c r="D5" s="1014"/>
      <c r="F5" s="1104" t="s">
        <v>92</v>
      </c>
      <c r="G5" s="811" t="s">
        <v>457</v>
      </c>
      <c r="H5" s="1114" t="s">
        <v>442</v>
      </c>
      <c r="I5" s="1202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</row>
    <row r="6" spans="1:20" s="1008" customFormat="1" ht="12" customHeight="1">
      <c r="A6" s="1014"/>
      <c r="B6" s="1014"/>
      <c r="C6" s="1014"/>
      <c r="D6" s="1014"/>
      <c r="F6" s="812" t="s">
        <v>93</v>
      </c>
      <c r="G6" s="813">
        <v>2</v>
      </c>
      <c r="H6" s="814">
        <v>3</v>
      </c>
      <c r="I6" s="609">
        <v>4</v>
      </c>
      <c r="J6" s="1014">
        <v>4</v>
      </c>
      <c r="K6" s="1014"/>
      <c r="L6" s="1014"/>
      <c r="M6" s="1014"/>
      <c r="N6" s="1014"/>
      <c r="O6" s="1014"/>
      <c r="P6" s="1014"/>
      <c r="Q6" s="1014"/>
      <c r="R6" s="1014"/>
      <c r="S6" s="1014"/>
      <c r="T6" s="1014"/>
    </row>
    <row r="7" spans="1:20" s="1008" customFormat="1" ht="18.75">
      <c r="A7" s="1014"/>
      <c r="B7" s="1014"/>
      <c r="C7" s="1014"/>
      <c r="D7" s="1014"/>
      <c r="F7" s="1030">
        <v>1</v>
      </c>
      <c r="G7" s="816" t="s">
        <v>492</v>
      </c>
      <c r="H7" s="1109" t="str">
        <f>IF(dateCh="","",dateCh)</f>
        <v>10.12.2019</v>
      </c>
      <c r="I7" s="817" t="s">
        <v>493</v>
      </c>
      <c r="J7" s="616"/>
      <c r="K7" s="1014"/>
      <c r="L7" s="1014"/>
      <c r="M7" s="1014"/>
      <c r="N7" s="1014"/>
      <c r="O7" s="1014"/>
      <c r="P7" s="1014"/>
      <c r="Q7" s="1014"/>
      <c r="R7" s="1014"/>
      <c r="S7" s="1014"/>
      <c r="T7" s="1014"/>
    </row>
    <row r="8" spans="1:20" s="1008" customFormat="1" ht="45">
      <c r="A8" s="1203">
        <v>1</v>
      </c>
      <c r="B8" s="1014"/>
      <c r="C8" s="1014"/>
      <c r="D8" s="1014"/>
      <c r="F8" s="1030" t="str">
        <f>"2."&amp;mergeValue(A8)</f>
        <v>2.1</v>
      </c>
      <c r="G8" s="816" t="s">
        <v>494</v>
      </c>
      <c r="H8" s="1109" t="str">
        <f>IF('Перечень тарифов'!R21="","наименование отсутствует",""&amp;'Перечень тарифов'!R21&amp;"")</f>
        <v>наименование отсутствует</v>
      </c>
      <c r="I8" s="817" t="s">
        <v>591</v>
      </c>
      <c r="J8" s="616"/>
      <c r="K8" s="1014"/>
      <c r="L8" s="1014"/>
      <c r="M8" s="1014"/>
      <c r="N8" s="1014"/>
      <c r="O8" s="1014"/>
      <c r="P8" s="1014"/>
      <c r="Q8" s="1014"/>
      <c r="R8" s="1014"/>
      <c r="S8" s="1014"/>
      <c r="T8" s="1014"/>
    </row>
    <row r="9" spans="1:20" s="1008" customFormat="1" ht="22.5">
      <c r="A9" s="1203"/>
      <c r="B9" s="1014"/>
      <c r="C9" s="1014"/>
      <c r="D9" s="1014"/>
      <c r="F9" s="1030" t="str">
        <f>"3."&amp;mergeValue(A9)</f>
        <v>3.1</v>
      </c>
      <c r="G9" s="816" t="s">
        <v>495</v>
      </c>
      <c r="H9" s="1109" t="str">
        <f>IF('Перечень тарифов'!F21="","наименование отсутствует",""&amp;'Перечень тарифов'!F21&amp;"")</f>
        <v>Производство тепловой энергии. Некомбинированная выработка; Передача. Тепловая энергия; Сбыт. Тепловая энергия</v>
      </c>
      <c r="I9" s="817" t="s">
        <v>589</v>
      </c>
      <c r="J9" s="616"/>
      <c r="K9" s="1014"/>
      <c r="L9" s="1014"/>
      <c r="M9" s="1014"/>
      <c r="N9" s="1014"/>
      <c r="O9" s="1014"/>
      <c r="P9" s="1014"/>
      <c r="Q9" s="1014"/>
      <c r="R9" s="1014"/>
      <c r="S9" s="1014"/>
      <c r="T9" s="1014"/>
    </row>
    <row r="10" spans="1:20" s="1008" customFormat="1" ht="22.5">
      <c r="A10" s="1203"/>
      <c r="B10" s="1014"/>
      <c r="C10" s="1014"/>
      <c r="D10" s="1014"/>
      <c r="F10" s="1030" t="str">
        <f>"4."&amp;mergeValue(A10)</f>
        <v>4.1</v>
      </c>
      <c r="G10" s="816" t="s">
        <v>496</v>
      </c>
      <c r="H10" s="1114" t="s">
        <v>458</v>
      </c>
      <c r="I10" s="817"/>
      <c r="J10" s="616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</row>
    <row r="11" spans="1:20" s="1008" customFormat="1" ht="18.75">
      <c r="A11" s="1203"/>
      <c r="B11" s="1203">
        <v>1</v>
      </c>
      <c r="C11" s="1105"/>
      <c r="D11" s="1105"/>
      <c r="F11" s="1030" t="str">
        <f>"4."&amp;mergeValue(A11)&amp;"."&amp;mergeValue(B11)</f>
        <v>4.1.1</v>
      </c>
      <c r="G11" s="831" t="s">
        <v>593</v>
      </c>
      <c r="H11" s="1109" t="str">
        <f>IF(region_name="","",region_name)</f>
        <v>Нижегородская область</v>
      </c>
      <c r="I11" s="817" t="s">
        <v>499</v>
      </c>
      <c r="J11" s="616"/>
      <c r="K11" s="1014"/>
      <c r="L11" s="1014"/>
      <c r="M11" s="1014"/>
      <c r="N11" s="1014"/>
      <c r="O11" s="1014"/>
      <c r="P11" s="1014"/>
      <c r="Q11" s="1014"/>
      <c r="R11" s="1014"/>
      <c r="S11" s="1014"/>
      <c r="T11" s="1014"/>
    </row>
    <row r="12" spans="1:20" s="1008" customFormat="1" ht="22.5">
      <c r="A12" s="1203"/>
      <c r="B12" s="1203"/>
      <c r="C12" s="1203">
        <v>1</v>
      </c>
      <c r="D12" s="1105"/>
      <c r="F12" s="1030" t="str">
        <f>"4."&amp;mergeValue(A12)&amp;"."&amp;mergeValue(B12)&amp;"."&amp;mergeValue(C12)</f>
        <v>4.1.1.1</v>
      </c>
      <c r="G12" s="818" t="s">
        <v>497</v>
      </c>
      <c r="H12" s="1109" t="str">
        <f>IF(Территории!H13="","",""&amp;Территории!H13&amp;"")</f>
        <v>город Нижний Новгород</v>
      </c>
      <c r="I12" s="817" t="s">
        <v>500</v>
      </c>
      <c r="J12" s="616"/>
      <c r="K12" s="1014"/>
      <c r="L12" s="1014"/>
      <c r="M12" s="1014"/>
      <c r="N12" s="1014"/>
      <c r="O12" s="1014"/>
      <c r="P12" s="1014"/>
      <c r="Q12" s="1014"/>
      <c r="R12" s="1014"/>
      <c r="S12" s="1014"/>
      <c r="T12" s="1014"/>
    </row>
    <row r="13" spans="1:20" s="1008" customFormat="1" ht="56.25">
      <c r="A13" s="1203"/>
      <c r="B13" s="1203"/>
      <c r="C13" s="1203"/>
      <c r="D13" s="1105">
        <v>1</v>
      </c>
      <c r="F13" s="1030" t="str">
        <f>"4."&amp;mergeValue(A13)&amp;"."&amp;mergeValue(B13)&amp;"."&amp;mergeValue(C13)&amp;"."&amp;mergeValue(D13)</f>
        <v>4.1.1.1.1</v>
      </c>
      <c r="G13" s="819" t="s">
        <v>498</v>
      </c>
      <c r="H13" s="1109" t="str">
        <f>IF(Территории!R14="","",""&amp;Территории!R14&amp;"")</f>
        <v>город Нижний Новгород (22701000)</v>
      </c>
      <c r="I13" s="1106" t="s">
        <v>592</v>
      </c>
      <c r="J13" s="616"/>
      <c r="K13" s="1014"/>
      <c r="L13" s="1014"/>
      <c r="M13" s="1014"/>
      <c r="N13" s="1014"/>
      <c r="O13" s="1014"/>
      <c r="P13" s="1014"/>
      <c r="Q13" s="1014"/>
      <c r="R13" s="1014"/>
      <c r="S13" s="1014"/>
      <c r="T13" s="1014"/>
    </row>
    <row r="14" spans="1:20" s="773" customFormat="1" ht="3" customHeight="1">
      <c r="A14" s="774"/>
      <c r="B14" s="774"/>
      <c r="C14" s="774"/>
      <c r="D14" s="774"/>
      <c r="F14" s="823"/>
      <c r="G14" s="418"/>
      <c r="H14" s="419"/>
      <c r="I14" s="984"/>
      <c r="J14" s="774"/>
      <c r="K14" s="774"/>
      <c r="L14" s="774"/>
      <c r="M14" s="774"/>
      <c r="N14" s="774"/>
      <c r="O14" s="774"/>
      <c r="P14" s="774"/>
      <c r="Q14" s="774"/>
      <c r="R14" s="774"/>
      <c r="S14" s="774"/>
      <c r="T14" s="774"/>
    </row>
    <row r="15" spans="1:20" s="773" customFormat="1" ht="15" customHeight="1">
      <c r="A15" s="774"/>
      <c r="B15" s="774"/>
      <c r="C15" s="774"/>
      <c r="D15" s="774"/>
      <c r="F15" s="823"/>
      <c r="G15" s="1198" t="s">
        <v>594</v>
      </c>
      <c r="H15" s="1198"/>
      <c r="I15" s="984"/>
      <c r="J15" s="774"/>
      <c r="K15" s="774"/>
      <c r="L15" s="774"/>
      <c r="M15" s="774"/>
      <c r="N15" s="774"/>
      <c r="O15" s="774"/>
      <c r="P15" s="774"/>
      <c r="Q15" s="774"/>
      <c r="R15" s="774"/>
      <c r="S15" s="774"/>
      <c r="T15" s="774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C1:L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3" hidden="1" customWidth="1"/>
    <col min="3" max="3" width="3.7109375" style="49" customWidth="1"/>
    <col min="4" max="4" width="6.28125" style="13" customWidth="1"/>
    <col min="5" max="5" width="94.8515625" style="13" customWidth="1"/>
    <col min="6" max="16384" width="9.140625" style="13" customWidth="1"/>
  </cols>
  <sheetData>
    <row r="1" ht="14.25" hidden="1">
      <c r="L1" s="431"/>
    </row>
    <row r="2" ht="14.25" hidden="1"/>
    <row r="3" ht="14.25" hidden="1"/>
    <row r="4" ht="14.25" hidden="1"/>
    <row r="5" ht="14.25" hidden="1"/>
    <row r="6" spans="3:5" ht="3" customHeight="1">
      <c r="C6" s="50"/>
      <c r="D6" s="14"/>
      <c r="E6" s="14"/>
    </row>
    <row r="7" spans="3:6" ht="22.5">
      <c r="C7" s="50"/>
      <c r="D7" s="1279" t="s">
        <v>55</v>
      </c>
      <c r="E7" s="1279"/>
      <c r="F7" s="439"/>
    </row>
    <row r="8" spans="3:5" ht="3" customHeight="1">
      <c r="C8" s="50"/>
      <c r="D8" s="14"/>
      <c r="E8" s="14"/>
    </row>
    <row r="9" spans="3:5" ht="15.75" customHeight="1">
      <c r="C9" s="50"/>
      <c r="D9" s="103" t="s">
        <v>92</v>
      </c>
      <c r="E9" s="113" t="s">
        <v>176</v>
      </c>
    </row>
    <row r="10" spans="3:5" ht="12" customHeight="1">
      <c r="C10" s="50"/>
      <c r="D10" s="42" t="s">
        <v>93</v>
      </c>
      <c r="E10" s="42" t="s">
        <v>49</v>
      </c>
    </row>
    <row r="11" spans="3:5" ht="15" customHeight="1" hidden="1">
      <c r="C11" s="50"/>
      <c r="D11" s="123">
        <v>0</v>
      </c>
      <c r="E11" s="193"/>
    </row>
    <row r="12" spans="3:5" ht="14.25">
      <c r="C12" s="50"/>
      <c r="D12" s="114"/>
      <c r="E12" s="112" t="s">
        <v>177</v>
      </c>
    </row>
  </sheetData>
  <sheetProtection password="FA9C" sheet="1" objects="1" scenarios="1" formatColumns="0" formatRows="0"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31"/>
  </sheetPr>
  <dimension ref="B2:E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.7109375" style="46" customWidth="1"/>
    <col min="2" max="2" width="34.57421875" style="46" customWidth="1"/>
    <col min="3" max="3" width="85.57421875" style="46" customWidth="1"/>
    <col min="4" max="4" width="17.7109375" style="46" customWidth="1"/>
    <col min="5" max="16384" width="9.140625" style="46" customWidth="1"/>
  </cols>
  <sheetData>
    <row r="1" ht="3" customHeight="1"/>
    <row r="2" spans="2:5" ht="22.5">
      <c r="B2" s="1283" t="s">
        <v>56</v>
      </c>
      <c r="C2" s="1283"/>
      <c r="D2" s="1283"/>
      <c r="E2" s="440"/>
    </row>
    <row r="3" ht="3" customHeight="1"/>
    <row r="4" spans="2:4" ht="21.75" customHeight="1" thickBot="1">
      <c r="B4" s="1127" t="s">
        <v>1</v>
      </c>
      <c r="C4" s="1127" t="s">
        <v>91</v>
      </c>
      <c r="D4" s="1127" t="s">
        <v>72</v>
      </c>
    </row>
    <row r="5" ht="12" thickTop="1"/>
  </sheetData>
  <sheetProtection password="FA9C" sheet="1" objects="1" scenarios="1" formatColumns="0" formatRows="0" autoFilter="0"/>
  <autoFilter ref="B4:D4"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D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2" customWidth="1"/>
    <col min="2" max="2" width="80.7109375" style="12" customWidth="1"/>
    <col min="3" max="3" width="30.7109375" style="12" customWidth="1"/>
    <col min="4" max="16384" width="9.140625" style="11" customWidth="1"/>
  </cols>
  <sheetData>
    <row r="1" spans="1:4" ht="24" customHeight="1">
      <c r="A1" s="116" t="s">
        <v>70</v>
      </c>
      <c r="B1" s="116" t="s">
        <v>71</v>
      </c>
      <c r="C1" s="116" t="s">
        <v>72</v>
      </c>
      <c r="D1" s="10"/>
    </row>
    <row r="2" spans="1:3" ht="11.25">
      <c r="A2" s="1118">
        <v>43809.41737268519</v>
      </c>
      <c r="B2" s="12" t="s">
        <v>775</v>
      </c>
      <c r="C2" s="12" t="s">
        <v>442</v>
      </c>
    </row>
    <row r="3" spans="1:3" ht="11.25">
      <c r="A3" s="1118">
        <v>43809.417395833334</v>
      </c>
      <c r="B3" s="12" t="s">
        <v>776</v>
      </c>
      <c r="C3" s="12" t="s">
        <v>442</v>
      </c>
    </row>
    <row r="4" spans="1:3" ht="11.25">
      <c r="A4" s="1118">
        <v>43809.41762731481</v>
      </c>
      <c r="B4" s="12" t="s">
        <v>775</v>
      </c>
      <c r="C4" s="12" t="s">
        <v>442</v>
      </c>
    </row>
    <row r="5" spans="1:3" ht="11.25">
      <c r="A5" s="1118">
        <v>43809.41763888889</v>
      </c>
      <c r="B5" s="12" t="s">
        <v>776</v>
      </c>
      <c r="C5" s="12" t="s">
        <v>442</v>
      </c>
    </row>
    <row r="6" spans="1:3" ht="11.25">
      <c r="A6" s="1118">
        <v>43809.42327546296</v>
      </c>
      <c r="B6" s="12" t="s">
        <v>775</v>
      </c>
      <c r="C6" s="12" t="s">
        <v>442</v>
      </c>
    </row>
    <row r="7" spans="1:3" ht="11.25">
      <c r="A7" s="1118">
        <v>43809.42328703704</v>
      </c>
      <c r="B7" s="12" t="s">
        <v>776</v>
      </c>
      <c r="C7" s="12" t="s">
        <v>442</v>
      </c>
    </row>
    <row r="8" spans="1:3" ht="11.25">
      <c r="A8" s="1118">
        <v>43815.48872685185</v>
      </c>
      <c r="B8" s="12" t="s">
        <v>775</v>
      </c>
      <c r="C8" s="12" t="s">
        <v>442</v>
      </c>
    </row>
    <row r="9" spans="1:3" ht="11.25">
      <c r="A9" s="1118">
        <v>43815.48876157407</v>
      </c>
      <c r="B9" s="12" t="s">
        <v>776</v>
      </c>
      <c r="C9" s="12" t="s">
        <v>442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2:CE34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6.5" customHeight="1"/>
  <cols>
    <col min="1" max="2" width="10.00390625" style="0" customWidth="1"/>
    <col min="4" max="4" width="11.140625" style="0" bestFit="1" customWidth="1"/>
    <col min="5" max="5" width="16.57421875" style="0" customWidth="1"/>
    <col min="6" max="6" width="16.28125" style="0" customWidth="1"/>
    <col min="7" max="7" width="19.140625" style="0" customWidth="1"/>
    <col min="8" max="11" width="10.00390625" style="0" customWidth="1"/>
    <col min="12" max="12" width="12.7109375" style="0" customWidth="1"/>
    <col min="13" max="13" width="26.7109375" style="0" customWidth="1"/>
    <col min="14" max="14" width="10.00390625" style="0" customWidth="1"/>
    <col min="15" max="17" width="23.7109375" style="0" customWidth="1"/>
    <col min="18" max="18" width="11.7109375" style="0" customWidth="1"/>
    <col min="19" max="19" width="8.57421875" style="0" customWidth="1"/>
    <col min="20" max="20" width="11.7109375" style="0" customWidth="1"/>
    <col min="21" max="21" width="8.57421875" style="0" customWidth="1"/>
    <col min="22" max="22" width="4.7109375" style="0" customWidth="1"/>
    <col min="23" max="24" width="115.7109375" style="0" customWidth="1"/>
    <col min="28" max="28" width="115.7109375" style="0" customWidth="1"/>
    <col min="30" max="90" width="115.7109375" style="0" customWidth="1"/>
  </cols>
  <sheetData>
    <row r="2" s="35" customFormat="1" ht="16.5" customHeight="1">
      <c r="A2" s="35" t="s">
        <v>175</v>
      </c>
    </row>
    <row r="4" spans="3:5" s="13" customFormat="1" ht="16.5" customHeight="1">
      <c r="C4" s="48"/>
      <c r="D4" s="123"/>
      <c r="E4" s="124"/>
    </row>
    <row r="7" s="35" customFormat="1" ht="16.5" customHeight="1">
      <c r="A7" s="35" t="s">
        <v>0</v>
      </c>
    </row>
    <row r="8" spans="7:13" ht="16.5" customHeight="1">
      <c r="G8" s="95"/>
      <c r="H8" s="95"/>
      <c r="I8" s="95"/>
      <c r="M8" s="43"/>
    </row>
    <row r="9" spans="1:23" s="102" customFormat="1" ht="16.5" customHeight="1">
      <c r="A9" s="205"/>
      <c r="C9" s="159"/>
      <c r="D9" s="1174">
        <v>1</v>
      </c>
      <c r="E9" s="1300"/>
      <c r="F9" s="1307"/>
      <c r="G9" s="1303" t="s">
        <v>85</v>
      </c>
      <c r="H9" s="1174"/>
      <c r="I9" s="1174">
        <v>1</v>
      </c>
      <c r="J9" s="1295"/>
      <c r="K9" s="1230" t="s">
        <v>85</v>
      </c>
      <c r="L9" s="1168"/>
      <c r="M9" s="1168" t="s">
        <v>93</v>
      </c>
      <c r="N9" s="1298"/>
      <c r="O9" s="1230" t="s">
        <v>85</v>
      </c>
      <c r="P9" s="1168"/>
      <c r="Q9" s="1168" t="s">
        <v>93</v>
      </c>
      <c r="R9" s="1299"/>
      <c r="S9" s="1230" t="s">
        <v>85</v>
      </c>
      <c r="T9" s="1088"/>
      <c r="U9" s="1088" t="s">
        <v>93</v>
      </c>
      <c r="V9" s="1113"/>
      <c r="W9" s="308"/>
    </row>
    <row r="10" spans="1:23" s="740" customFormat="1" ht="16.5" customHeight="1">
      <c r="A10" s="205"/>
      <c r="C10" s="159"/>
      <c r="D10" s="1174"/>
      <c r="E10" s="1300"/>
      <c r="F10" s="1307"/>
      <c r="G10" s="1303"/>
      <c r="H10" s="1174"/>
      <c r="I10" s="1174"/>
      <c r="J10" s="1295"/>
      <c r="K10" s="1230"/>
      <c r="L10" s="1168"/>
      <c r="M10" s="1168"/>
      <c r="N10" s="1298"/>
      <c r="O10" s="1230"/>
      <c r="P10" s="1168"/>
      <c r="Q10" s="1168"/>
      <c r="R10" s="1299"/>
      <c r="S10" s="1230"/>
      <c r="T10" s="1090"/>
      <c r="U10" s="745"/>
      <c r="V10" s="746" t="s">
        <v>717</v>
      </c>
      <c r="W10" s="747"/>
    </row>
    <row r="11" spans="1:23" s="102" customFormat="1" ht="16.5" customHeight="1">
      <c r="A11" s="205"/>
      <c r="C11" s="159"/>
      <c r="D11" s="1172"/>
      <c r="E11" s="1301"/>
      <c r="F11" s="1308"/>
      <c r="G11" s="1172"/>
      <c r="H11" s="1172"/>
      <c r="I11" s="1172"/>
      <c r="J11" s="1296"/>
      <c r="K11" s="1172"/>
      <c r="L11" s="1172"/>
      <c r="M11" s="1172"/>
      <c r="N11" s="1299"/>
      <c r="O11" s="1172"/>
      <c r="P11" s="1089"/>
      <c r="Q11" s="745"/>
      <c r="R11" s="746" t="s">
        <v>716</v>
      </c>
      <c r="S11" s="742"/>
      <c r="T11" s="742"/>
      <c r="U11" s="742"/>
      <c r="V11" s="742"/>
      <c r="W11" s="747"/>
    </row>
    <row r="12" spans="1:23" s="102" customFormat="1" ht="16.5" customHeight="1">
      <c r="A12" s="205"/>
      <c r="C12" s="159"/>
      <c r="D12" s="1172"/>
      <c r="E12" s="1301"/>
      <c r="F12" s="1308"/>
      <c r="G12" s="1172"/>
      <c r="H12" s="1172"/>
      <c r="I12" s="1172"/>
      <c r="J12" s="1296"/>
      <c r="K12" s="1172"/>
      <c r="L12" s="745"/>
      <c r="M12" s="746"/>
      <c r="N12" s="746" t="s">
        <v>412</v>
      </c>
      <c r="O12" s="746"/>
      <c r="P12" s="746"/>
      <c r="Q12" s="746"/>
      <c r="R12" s="746"/>
      <c r="S12" s="742"/>
      <c r="T12" s="742"/>
      <c r="U12" s="742"/>
      <c r="V12" s="742"/>
      <c r="W12" s="747"/>
    </row>
    <row r="13" spans="1:23" s="102" customFormat="1" ht="17.25" customHeight="1">
      <c r="A13" s="205"/>
      <c r="C13" s="159"/>
      <c r="D13" s="1172"/>
      <c r="E13" s="1301"/>
      <c r="F13" s="1308"/>
      <c r="G13" s="1172"/>
      <c r="H13" s="745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2"/>
      <c r="T13" s="742"/>
      <c r="U13" s="742"/>
      <c r="V13" s="742"/>
      <c r="W13" s="747"/>
    </row>
    <row r="14" ht="16.5" customHeight="1">
      <c r="A14" s="206"/>
    </row>
    <row r="15" spans="1:23" ht="16.5" customHeight="1">
      <c r="A15" s="205"/>
      <c r="B15" s="102"/>
      <c r="C15" s="159"/>
      <c r="D15" s="1294"/>
      <c r="E15" s="1309"/>
      <c r="F15" s="1302"/>
      <c r="G15" s="1304"/>
      <c r="H15" s="1174"/>
      <c r="I15" s="1174">
        <v>1</v>
      </c>
      <c r="J15" s="1295"/>
      <c r="K15" s="1230" t="s">
        <v>85</v>
      </c>
      <c r="L15" s="1168"/>
      <c r="M15" s="1168" t="s">
        <v>93</v>
      </c>
      <c r="N15" s="1298"/>
      <c r="O15" s="1230" t="s">
        <v>85</v>
      </c>
      <c r="P15" s="1168"/>
      <c r="Q15" s="1168" t="s">
        <v>93</v>
      </c>
      <c r="R15" s="1299"/>
      <c r="S15" s="1230" t="s">
        <v>85</v>
      </c>
      <c r="T15" s="1088"/>
      <c r="U15" s="1088" t="s">
        <v>93</v>
      </c>
      <c r="V15" s="1113"/>
      <c r="W15" s="308"/>
    </row>
    <row r="16" spans="1:23" s="743" customFormat="1" ht="16.5" customHeight="1">
      <c r="A16" s="749"/>
      <c r="B16" s="744"/>
      <c r="C16" s="748"/>
      <c r="D16" s="1294"/>
      <c r="E16" s="1309"/>
      <c r="F16" s="1302"/>
      <c r="G16" s="1304"/>
      <c r="H16" s="1174"/>
      <c r="I16" s="1174"/>
      <c r="J16" s="1295"/>
      <c r="K16" s="1230"/>
      <c r="L16" s="1168"/>
      <c r="M16" s="1168"/>
      <c r="N16" s="1298"/>
      <c r="O16" s="1230"/>
      <c r="P16" s="1168"/>
      <c r="Q16" s="1168"/>
      <c r="R16" s="1299"/>
      <c r="S16" s="1230"/>
      <c r="T16" s="1090"/>
      <c r="U16" s="745"/>
      <c r="V16" s="746" t="s">
        <v>717</v>
      </c>
      <c r="W16" s="747"/>
    </row>
    <row r="17" spans="1:23" ht="16.5" customHeight="1">
      <c r="A17" s="205"/>
      <c r="B17" s="102"/>
      <c r="C17" s="159"/>
      <c r="D17" s="1294"/>
      <c r="E17" s="1309"/>
      <c r="F17" s="1302"/>
      <c r="G17" s="1304"/>
      <c r="H17" s="1174"/>
      <c r="I17" s="1174"/>
      <c r="J17" s="1296"/>
      <c r="K17" s="1230"/>
      <c r="L17" s="1168"/>
      <c r="M17" s="1168"/>
      <c r="N17" s="1299"/>
      <c r="O17" s="1230"/>
      <c r="P17" s="1089"/>
      <c r="Q17" s="745"/>
      <c r="R17" s="746" t="s">
        <v>716</v>
      </c>
      <c r="S17" s="742"/>
      <c r="T17" s="742"/>
      <c r="U17" s="742"/>
      <c r="V17" s="742"/>
      <c r="W17" s="747"/>
    </row>
    <row r="18" spans="1:23" ht="16.5" customHeight="1">
      <c r="A18" s="205"/>
      <c r="B18" s="102"/>
      <c r="C18" s="159"/>
      <c r="D18" s="1294"/>
      <c r="E18" s="1309"/>
      <c r="F18" s="1302"/>
      <c r="G18" s="1304"/>
      <c r="H18" s="1174"/>
      <c r="I18" s="1174"/>
      <c r="J18" s="1296"/>
      <c r="K18" s="1230"/>
      <c r="L18" s="745"/>
      <c r="M18" s="746"/>
      <c r="N18" s="746" t="s">
        <v>412</v>
      </c>
      <c r="O18" s="746"/>
      <c r="P18" s="746"/>
      <c r="Q18" s="746"/>
      <c r="R18" s="746"/>
      <c r="S18" s="742"/>
      <c r="T18" s="742"/>
      <c r="U18" s="742"/>
      <c r="V18" s="742"/>
      <c r="W18" s="747"/>
    </row>
    <row r="19" spans="1:23" ht="16.5" customHeight="1">
      <c r="A19" s="205"/>
      <c r="B19" s="102"/>
      <c r="C19" s="159"/>
      <c r="D19" s="1294"/>
      <c r="E19" s="1309"/>
      <c r="F19" s="1302"/>
      <c r="G19" s="1304"/>
      <c r="H19" s="745"/>
      <c r="I19" s="746"/>
      <c r="J19" s="746"/>
      <c r="K19" s="746"/>
      <c r="L19" s="746"/>
      <c r="M19" s="746"/>
      <c r="N19" s="746"/>
      <c r="O19" s="746"/>
      <c r="P19" s="746"/>
      <c r="Q19" s="746"/>
      <c r="R19" s="746"/>
      <c r="S19" s="742"/>
      <c r="T19" s="742"/>
      <c r="U19" s="742"/>
      <c r="V19" s="742"/>
      <c r="W19" s="747"/>
    </row>
    <row r="20" ht="16.5" customHeight="1">
      <c r="A20" s="206"/>
    </row>
    <row r="21" spans="1:3" s="35" customFormat="1" ht="16.5" customHeight="1">
      <c r="A21" s="35" t="s">
        <v>13</v>
      </c>
      <c r="C21" s="35" t="s">
        <v>93</v>
      </c>
    </row>
    <row r="27" spans="15:23" ht="16.5" customHeight="1">
      <c r="O27" s="1297" t="s">
        <v>298</v>
      </c>
      <c r="P27" s="1297"/>
      <c r="Q27" s="1297"/>
      <c r="R27" s="1258" t="s">
        <v>270</v>
      </c>
      <c r="S27" s="1258"/>
      <c r="T27" s="1258"/>
      <c r="U27" s="1215" t="s">
        <v>341</v>
      </c>
      <c r="W27" s="1305"/>
    </row>
    <row r="28" spans="15:23" ht="16.5" customHeight="1">
      <c r="O28" s="1259" t="s">
        <v>606</v>
      </c>
      <c r="P28" s="1259" t="s">
        <v>271</v>
      </c>
      <c r="Q28" s="1259"/>
      <c r="R28" s="1258"/>
      <c r="S28" s="1258"/>
      <c r="T28" s="1258"/>
      <c r="U28" s="1215"/>
      <c r="W28" s="1305"/>
    </row>
    <row r="29" spans="15:23" ht="37.5" customHeight="1">
      <c r="O29" s="1259"/>
      <c r="P29" s="104" t="s">
        <v>607</v>
      </c>
      <c r="Q29" s="104" t="s">
        <v>6</v>
      </c>
      <c r="R29" s="105" t="s">
        <v>274</v>
      </c>
      <c r="S29" s="1260" t="s">
        <v>273</v>
      </c>
      <c r="T29" s="1260"/>
      <c r="U29" s="1215"/>
      <c r="W29" s="1305"/>
    </row>
    <row r="30" spans="7:36" ht="16.5" customHeight="1">
      <c r="G30" s="157"/>
      <c r="H30" s="157"/>
      <c r="I30" s="157"/>
      <c r="J30" s="157"/>
      <c r="K30" s="157"/>
      <c r="L30" s="122"/>
      <c r="M30" s="433" t="s">
        <v>183</v>
      </c>
      <c r="N30" s="434"/>
      <c r="O30" s="1306"/>
      <c r="P30" s="1306"/>
      <c r="Q30" s="1306"/>
      <c r="R30" s="1306"/>
      <c r="S30" s="1306"/>
      <c r="T30" s="1306"/>
      <c r="U30" s="1306"/>
      <c r="V30" s="122"/>
      <c r="W30" s="122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</row>
    <row r="31" spans="1:36" s="524" customFormat="1" ht="22.5">
      <c r="A31" s="1234">
        <v>1</v>
      </c>
      <c r="B31" s="848"/>
      <c r="C31" s="848"/>
      <c r="D31" s="848"/>
      <c r="E31" s="849"/>
      <c r="F31" s="850"/>
      <c r="G31" s="850"/>
      <c r="H31" s="850"/>
      <c r="I31" s="851"/>
      <c r="J31" s="846"/>
      <c r="K31" s="853"/>
      <c r="L31" s="594">
        <f>mergeValue(A31)</f>
        <v>1</v>
      </c>
      <c r="M31" s="642" t="s">
        <v>20</v>
      </c>
      <c r="N31" s="647"/>
      <c r="O31" s="1284"/>
      <c r="P31" s="1285"/>
      <c r="Q31" s="1285"/>
      <c r="R31" s="1285"/>
      <c r="S31" s="1285"/>
      <c r="T31" s="1285"/>
      <c r="U31" s="1285"/>
      <c r="V31" s="1286"/>
      <c r="W31" s="631" t="s">
        <v>476</v>
      </c>
      <c r="X31" s="586"/>
      <c r="Y31" s="590"/>
      <c r="Z31" s="590" t="str">
        <f aca="true" t="shared" si="0" ref="Z31:Z44">IF(M31="","",M31)</f>
        <v>Наименование тарифа</v>
      </c>
      <c r="AA31" s="590"/>
      <c r="AB31" s="590"/>
      <c r="AC31" s="590"/>
      <c r="AD31" s="586"/>
      <c r="AE31" s="586"/>
      <c r="AF31" s="586"/>
      <c r="AG31" s="586"/>
      <c r="AH31" s="586"/>
      <c r="AI31" s="586"/>
      <c r="AJ31" s="586"/>
    </row>
    <row r="32" spans="1:36" s="524" customFormat="1" ht="22.5">
      <c r="A32" s="1234"/>
      <c r="B32" s="1234">
        <v>1</v>
      </c>
      <c r="C32" s="848"/>
      <c r="D32" s="848"/>
      <c r="E32" s="850"/>
      <c r="F32" s="850"/>
      <c r="G32" s="850"/>
      <c r="H32" s="850"/>
      <c r="I32" s="845"/>
      <c r="J32" s="844"/>
      <c r="K32" s="847"/>
      <c r="L32" s="594" t="str">
        <f>mergeValue(A32)&amp;"."&amp;mergeValue(B32)</f>
        <v>1.1</v>
      </c>
      <c r="M32" s="547" t="s">
        <v>16</v>
      </c>
      <c r="N32" s="647"/>
      <c r="O32" s="1284"/>
      <c r="P32" s="1285"/>
      <c r="Q32" s="1285"/>
      <c r="R32" s="1285"/>
      <c r="S32" s="1285"/>
      <c r="T32" s="1285"/>
      <c r="U32" s="1285"/>
      <c r="V32" s="1286"/>
      <c r="W32" s="631" t="s">
        <v>477</v>
      </c>
      <c r="X32" s="586"/>
      <c r="Y32" s="590"/>
      <c r="Z32" s="590" t="str">
        <f t="shared" si="0"/>
        <v>Территория действия тарифа</v>
      </c>
      <c r="AA32" s="590"/>
      <c r="AB32" s="590"/>
      <c r="AC32" s="590"/>
      <c r="AD32" s="586"/>
      <c r="AE32" s="586"/>
      <c r="AF32" s="586"/>
      <c r="AG32" s="586"/>
      <c r="AH32" s="586"/>
      <c r="AI32" s="586"/>
      <c r="AJ32" s="586"/>
    </row>
    <row r="33" spans="1:36" s="524" customFormat="1" ht="22.5">
      <c r="A33" s="1234"/>
      <c r="B33" s="1234"/>
      <c r="C33" s="1234">
        <v>1</v>
      </c>
      <c r="D33" s="848"/>
      <c r="E33" s="850"/>
      <c r="F33" s="850"/>
      <c r="G33" s="850"/>
      <c r="H33" s="850"/>
      <c r="I33" s="852"/>
      <c r="J33" s="844"/>
      <c r="K33" s="847"/>
      <c r="L33" s="594" t="str">
        <f>mergeValue(A33)&amp;"."&amp;mergeValue(B33)&amp;"."&amp;mergeValue(C33)</f>
        <v>1.1.1</v>
      </c>
      <c r="M33" s="548" t="s">
        <v>7</v>
      </c>
      <c r="N33" s="647"/>
      <c r="O33" s="1284"/>
      <c r="P33" s="1285"/>
      <c r="Q33" s="1285"/>
      <c r="R33" s="1285"/>
      <c r="S33" s="1285"/>
      <c r="T33" s="1285"/>
      <c r="U33" s="1285"/>
      <c r="V33" s="1286"/>
      <c r="W33" s="631" t="s">
        <v>634</v>
      </c>
      <c r="X33" s="586"/>
      <c r="Y33" s="590"/>
      <c r="Z33" s="590" t="str">
        <f t="shared" si="0"/>
        <v>Наименование системы теплоснабжения </v>
      </c>
      <c r="AA33" s="590"/>
      <c r="AB33" s="590"/>
      <c r="AC33" s="590"/>
      <c r="AD33" s="586"/>
      <c r="AE33" s="586"/>
      <c r="AF33" s="586"/>
      <c r="AG33" s="586"/>
      <c r="AH33" s="586"/>
      <c r="AI33" s="586"/>
      <c r="AJ33" s="586"/>
    </row>
    <row r="34" spans="1:36" s="524" customFormat="1" ht="22.5">
      <c r="A34" s="1234"/>
      <c r="B34" s="1234"/>
      <c r="C34" s="1234"/>
      <c r="D34" s="1234">
        <v>1</v>
      </c>
      <c r="E34" s="850"/>
      <c r="F34" s="850"/>
      <c r="G34" s="850"/>
      <c r="H34" s="850"/>
      <c r="I34" s="852"/>
      <c r="J34" s="844"/>
      <c r="K34" s="847"/>
      <c r="L34" s="594" t="str">
        <f>mergeValue(A34)&amp;"."&amp;mergeValue(B34)&amp;"."&amp;mergeValue(C34)&amp;"."&amp;mergeValue(D34)</f>
        <v>1.1.1.1</v>
      </c>
      <c r="M34" s="549" t="s">
        <v>22</v>
      </c>
      <c r="N34" s="647"/>
      <c r="O34" s="1284"/>
      <c r="P34" s="1285"/>
      <c r="Q34" s="1285"/>
      <c r="R34" s="1285"/>
      <c r="S34" s="1285"/>
      <c r="T34" s="1285"/>
      <c r="U34" s="1285"/>
      <c r="V34" s="1286"/>
      <c r="W34" s="631" t="s">
        <v>635</v>
      </c>
      <c r="X34" s="586"/>
      <c r="Y34" s="590"/>
      <c r="Z34" s="590" t="str">
        <f t="shared" si="0"/>
        <v>Источник тепловой энергии  </v>
      </c>
      <c r="AA34" s="590"/>
      <c r="AB34" s="590"/>
      <c r="AC34" s="590"/>
      <c r="AD34" s="586"/>
      <c r="AE34" s="586"/>
      <c r="AF34" s="586"/>
      <c r="AG34" s="586"/>
      <c r="AH34" s="586"/>
      <c r="AI34" s="586"/>
      <c r="AJ34" s="586"/>
    </row>
    <row r="35" spans="1:36" s="524" customFormat="1" ht="101.25">
      <c r="A35" s="1234"/>
      <c r="B35" s="1234"/>
      <c r="C35" s="1234"/>
      <c r="D35" s="1234"/>
      <c r="E35" s="1234">
        <v>1</v>
      </c>
      <c r="F35" s="850"/>
      <c r="G35" s="850"/>
      <c r="H35" s="848">
        <v>1</v>
      </c>
      <c r="I35" s="1234">
        <v>1</v>
      </c>
      <c r="J35" s="850"/>
      <c r="K35" s="855"/>
      <c r="L35" s="594" t="str">
        <f>mergeValue(A35)&amp;"."&amp;mergeValue(B35)&amp;"."&amp;mergeValue(C35)&amp;"."&amp;mergeValue(D35)&amp;"."&amp;mergeValue(E35)</f>
        <v>1.1.1.1.1</v>
      </c>
      <c r="M35" s="555" t="s">
        <v>9</v>
      </c>
      <c r="N35" s="647"/>
      <c r="O35" s="1237"/>
      <c r="P35" s="1238"/>
      <c r="Q35" s="1238"/>
      <c r="R35" s="1238"/>
      <c r="S35" s="1238"/>
      <c r="T35" s="1238"/>
      <c r="U35" s="1238"/>
      <c r="V35" s="1239"/>
      <c r="W35" s="631" t="s">
        <v>639</v>
      </c>
      <c r="X35" s="586"/>
      <c r="Y35" s="590"/>
      <c r="Z35" s="590" t="str">
        <f t="shared" si="0"/>
        <v>Схема подключения теплопотребляющей установки к коллектору источника тепловой энергии</v>
      </c>
      <c r="AA35" s="590"/>
      <c r="AB35" s="590"/>
      <c r="AC35" s="590"/>
      <c r="AD35" s="586"/>
      <c r="AE35" s="586"/>
      <c r="AF35" s="586"/>
      <c r="AG35" s="586"/>
      <c r="AH35" s="586"/>
      <c r="AI35" s="586"/>
      <c r="AJ35" s="586"/>
    </row>
    <row r="36" spans="1:36" s="524" customFormat="1" ht="90">
      <c r="A36" s="1234"/>
      <c r="B36" s="1234"/>
      <c r="C36" s="1234"/>
      <c r="D36" s="1234"/>
      <c r="E36" s="1234"/>
      <c r="F36" s="1234">
        <v>1</v>
      </c>
      <c r="G36" s="848"/>
      <c r="H36" s="848"/>
      <c r="I36" s="1234"/>
      <c r="J36" s="1234">
        <v>1</v>
      </c>
      <c r="K36" s="856"/>
      <c r="L36" s="594" t="str">
        <f>mergeValue(A36)&amp;"."&amp;mergeValue(B36)&amp;"."&amp;mergeValue(C36)&amp;"."&amp;mergeValue(D36)&amp;"."&amp;mergeValue(E36)&amp;"."&amp;mergeValue(F36)</f>
        <v>1.1.1.1.1.1</v>
      </c>
      <c r="M36" s="556" t="s">
        <v>10</v>
      </c>
      <c r="N36" s="647"/>
      <c r="O36" s="1237"/>
      <c r="P36" s="1238"/>
      <c r="Q36" s="1238"/>
      <c r="R36" s="1238"/>
      <c r="S36" s="1238"/>
      <c r="T36" s="1238"/>
      <c r="U36" s="1238"/>
      <c r="V36" s="1239"/>
      <c r="W36" s="631" t="s">
        <v>637</v>
      </c>
      <c r="X36" s="586"/>
      <c r="Y36" s="590"/>
      <c r="Z36" s="590" t="str">
        <f t="shared" si="0"/>
        <v>Группа потребителей</v>
      </c>
      <c r="AA36" s="590"/>
      <c r="AB36" s="590"/>
      <c r="AC36" s="590"/>
      <c r="AD36" s="586"/>
      <c r="AE36" s="586"/>
      <c r="AF36" s="586"/>
      <c r="AG36" s="586"/>
      <c r="AH36" s="586"/>
      <c r="AI36" s="586"/>
      <c r="AJ36" s="586"/>
    </row>
    <row r="37" spans="1:36" s="524" customFormat="1" ht="195.75" customHeight="1">
      <c r="A37" s="1234"/>
      <c r="B37" s="1234"/>
      <c r="C37" s="1234"/>
      <c r="D37" s="1234"/>
      <c r="E37" s="1234"/>
      <c r="F37" s="1234"/>
      <c r="G37" s="848">
        <v>1</v>
      </c>
      <c r="H37" s="848"/>
      <c r="I37" s="1234"/>
      <c r="J37" s="1234"/>
      <c r="K37" s="856">
        <v>1</v>
      </c>
      <c r="L37" s="594" t="str">
        <f>mergeValue(A37)&amp;"."&amp;mergeValue(B37)&amp;"."&amp;mergeValue(C37)&amp;"."&amp;mergeValue(D37)&amp;"."&amp;mergeValue(E37)&amp;"."&amp;mergeValue(F37)&amp;"."&amp;mergeValue(G37)</f>
        <v>1.1.1.1.1.1.1</v>
      </c>
      <c r="M37" s="1070"/>
      <c r="N37" s="647"/>
      <c r="O37" s="563"/>
      <c r="P37" s="563"/>
      <c r="Q37" s="1095"/>
      <c r="R37" s="1229"/>
      <c r="S37" s="1230" t="s">
        <v>84</v>
      </c>
      <c r="T37" s="1229"/>
      <c r="U37" s="1230" t="s">
        <v>84</v>
      </c>
      <c r="V37" s="563"/>
      <c r="W37" s="1204" t="s">
        <v>656</v>
      </c>
      <c r="X37" s="586">
        <f>strCheckDate(O38:V38)</f>
      </c>
      <c r="Y37" s="590"/>
      <c r="Z37" s="590">
        <f t="shared" si="0"/>
      </c>
      <c r="AA37" s="590"/>
      <c r="AB37" s="590"/>
      <c r="AC37" s="590"/>
      <c r="AD37" s="586"/>
      <c r="AE37" s="586"/>
      <c r="AF37" s="586"/>
      <c r="AG37" s="586"/>
      <c r="AH37" s="586"/>
      <c r="AI37" s="586"/>
      <c r="AJ37" s="586"/>
    </row>
    <row r="38" spans="1:36" s="524" customFormat="1" ht="14.25" customHeight="1" hidden="1">
      <c r="A38" s="1234"/>
      <c r="B38" s="1234"/>
      <c r="C38" s="1234"/>
      <c r="D38" s="1234"/>
      <c r="E38" s="1234"/>
      <c r="F38" s="1234"/>
      <c r="G38" s="848"/>
      <c r="H38" s="848"/>
      <c r="I38" s="1234"/>
      <c r="J38" s="1234"/>
      <c r="K38" s="856"/>
      <c r="L38" s="601"/>
      <c r="M38" s="647"/>
      <c r="N38" s="647"/>
      <c r="O38" s="563"/>
      <c r="P38" s="563"/>
      <c r="Q38" s="585" t="str">
        <f>R37&amp;"-"&amp;T37</f>
        <v>-</v>
      </c>
      <c r="R38" s="1229"/>
      <c r="S38" s="1230"/>
      <c r="T38" s="1229"/>
      <c r="U38" s="1230"/>
      <c r="V38" s="563"/>
      <c r="W38" s="1204"/>
      <c r="X38" s="586"/>
      <c r="Y38" s="590"/>
      <c r="Z38" s="590">
        <f t="shared" si="0"/>
      </c>
      <c r="AA38" s="590"/>
      <c r="AB38" s="590"/>
      <c r="AC38" s="590"/>
      <c r="AD38" s="586"/>
      <c r="AE38" s="586"/>
      <c r="AF38" s="586"/>
      <c r="AG38" s="586"/>
      <c r="AH38" s="586"/>
      <c r="AI38" s="586"/>
      <c r="AJ38" s="586"/>
    </row>
    <row r="39" spans="1:36" s="524" customFormat="1" ht="15" customHeight="1">
      <c r="A39" s="1234"/>
      <c r="B39" s="1234"/>
      <c r="C39" s="1234"/>
      <c r="D39" s="1234"/>
      <c r="E39" s="1234"/>
      <c r="F39" s="1234"/>
      <c r="G39" s="850"/>
      <c r="H39" s="848"/>
      <c r="I39" s="1234"/>
      <c r="J39" s="1234"/>
      <c r="K39" s="855"/>
      <c r="L39" s="539"/>
      <c r="M39" s="558" t="s">
        <v>25</v>
      </c>
      <c r="N39" s="565"/>
      <c r="O39" s="565"/>
      <c r="P39" s="565"/>
      <c r="Q39" s="565"/>
      <c r="R39" s="565"/>
      <c r="S39" s="565"/>
      <c r="T39" s="565"/>
      <c r="U39" s="565"/>
      <c r="V39" s="561"/>
      <c r="W39" s="1204"/>
      <c r="X39" s="586"/>
      <c r="Y39" s="590"/>
      <c r="Z39" s="590" t="str">
        <f t="shared" si="0"/>
        <v>Добавить вид теплоносителя (параметры теплоносителя)</v>
      </c>
      <c r="AA39" s="590"/>
      <c r="AB39" s="590"/>
      <c r="AC39" s="590"/>
      <c r="AD39" s="586"/>
      <c r="AE39" s="586"/>
      <c r="AF39" s="586"/>
      <c r="AG39" s="586"/>
      <c r="AH39" s="586"/>
      <c r="AI39" s="586"/>
      <c r="AJ39" s="586"/>
    </row>
    <row r="40" spans="1:36" s="524" customFormat="1" ht="15" customHeight="1">
      <c r="A40" s="1234"/>
      <c r="B40" s="1234"/>
      <c r="C40" s="1234"/>
      <c r="D40" s="1234"/>
      <c r="E40" s="1234"/>
      <c r="F40" s="850"/>
      <c r="G40" s="850"/>
      <c r="H40" s="848"/>
      <c r="I40" s="1234"/>
      <c r="J40" s="850"/>
      <c r="K40" s="855"/>
      <c r="L40" s="539"/>
      <c r="M40" s="557" t="s">
        <v>11</v>
      </c>
      <c r="N40" s="565"/>
      <c r="O40" s="565"/>
      <c r="P40" s="565"/>
      <c r="Q40" s="565"/>
      <c r="R40" s="565"/>
      <c r="S40" s="565"/>
      <c r="T40" s="565"/>
      <c r="U40" s="564"/>
      <c r="V40" s="565"/>
      <c r="W40" s="666"/>
      <c r="X40" s="586"/>
      <c r="Y40" s="590"/>
      <c r="Z40" s="590" t="str">
        <f t="shared" si="0"/>
        <v>Добавить группу потребителей</v>
      </c>
      <c r="AA40" s="590"/>
      <c r="AB40" s="590"/>
      <c r="AC40" s="590"/>
      <c r="AD40" s="586"/>
      <c r="AE40" s="586"/>
      <c r="AF40" s="586"/>
      <c r="AG40" s="586"/>
      <c r="AH40" s="586"/>
      <c r="AI40" s="586"/>
      <c r="AJ40" s="586"/>
    </row>
    <row r="41" spans="1:36" s="524" customFormat="1" ht="15" customHeight="1">
      <c r="A41" s="1234"/>
      <c r="B41" s="1234"/>
      <c r="C41" s="1234"/>
      <c r="D41" s="1234"/>
      <c r="E41" s="854"/>
      <c r="F41" s="850"/>
      <c r="G41" s="850"/>
      <c r="H41" s="850"/>
      <c r="I41" s="846"/>
      <c r="J41" s="843"/>
      <c r="K41" s="853"/>
      <c r="L41" s="539"/>
      <c r="M41" s="552" t="s">
        <v>12</v>
      </c>
      <c r="N41" s="565"/>
      <c r="O41" s="565"/>
      <c r="P41" s="565"/>
      <c r="Q41" s="565"/>
      <c r="R41" s="565"/>
      <c r="S41" s="565"/>
      <c r="T41" s="565"/>
      <c r="U41" s="564"/>
      <c r="V41" s="565"/>
      <c r="W41" s="666"/>
      <c r="X41" s="586"/>
      <c r="Y41" s="590"/>
      <c r="Z41" s="590" t="str">
        <f t="shared" si="0"/>
        <v>Добавить схему подключения</v>
      </c>
      <c r="AA41" s="590"/>
      <c r="AB41" s="590"/>
      <c r="AC41" s="590"/>
      <c r="AD41" s="586"/>
      <c r="AE41" s="586"/>
      <c r="AF41" s="586"/>
      <c r="AG41" s="586"/>
      <c r="AH41" s="586"/>
      <c r="AI41" s="586"/>
      <c r="AJ41" s="586"/>
    </row>
    <row r="42" spans="1:36" s="524" customFormat="1" ht="15" customHeight="1">
      <c r="A42" s="1234"/>
      <c r="B42" s="1234"/>
      <c r="C42" s="1234"/>
      <c r="D42" s="854"/>
      <c r="E42" s="854"/>
      <c r="F42" s="850"/>
      <c r="G42" s="850"/>
      <c r="H42" s="850"/>
      <c r="I42" s="846"/>
      <c r="J42" s="843"/>
      <c r="K42" s="853"/>
      <c r="L42" s="539"/>
      <c r="M42" s="551" t="s">
        <v>17</v>
      </c>
      <c r="N42" s="565"/>
      <c r="O42" s="565"/>
      <c r="P42" s="565"/>
      <c r="Q42" s="565"/>
      <c r="R42" s="565"/>
      <c r="S42" s="565"/>
      <c r="T42" s="565"/>
      <c r="U42" s="564"/>
      <c r="V42" s="565"/>
      <c r="W42" s="666"/>
      <c r="X42" s="586"/>
      <c r="Y42" s="590"/>
      <c r="Z42" s="590" t="str">
        <f t="shared" si="0"/>
        <v>Добавить источник тепловой энергии</v>
      </c>
      <c r="AA42" s="590"/>
      <c r="AB42" s="590"/>
      <c r="AC42" s="590"/>
      <c r="AD42" s="586"/>
      <c r="AE42" s="586"/>
      <c r="AF42" s="586"/>
      <c r="AG42" s="586"/>
      <c r="AH42" s="586"/>
      <c r="AI42" s="586"/>
      <c r="AJ42" s="586"/>
    </row>
    <row r="43" spans="1:36" s="524" customFormat="1" ht="15" customHeight="1">
      <c r="A43" s="1234"/>
      <c r="B43" s="1234"/>
      <c r="C43" s="854"/>
      <c r="D43" s="854"/>
      <c r="E43" s="854"/>
      <c r="F43" s="854"/>
      <c r="G43" s="859"/>
      <c r="H43" s="846"/>
      <c r="I43" s="857"/>
      <c r="J43" s="843"/>
      <c r="K43" s="858"/>
      <c r="L43" s="539"/>
      <c r="M43" s="550" t="s">
        <v>18</v>
      </c>
      <c r="N43" s="565"/>
      <c r="O43" s="565"/>
      <c r="P43" s="565"/>
      <c r="Q43" s="565"/>
      <c r="R43" s="565"/>
      <c r="S43" s="565"/>
      <c r="T43" s="565"/>
      <c r="U43" s="564"/>
      <c r="V43" s="565"/>
      <c r="W43" s="666"/>
      <c r="X43" s="586"/>
      <c r="Y43" s="590"/>
      <c r="Z43" s="590" t="str">
        <f t="shared" si="0"/>
        <v>Добавить наименование системы теплоснабжения</v>
      </c>
      <c r="AA43" s="590"/>
      <c r="AB43" s="590"/>
      <c r="AC43" s="590"/>
      <c r="AD43" s="586"/>
      <c r="AE43" s="586"/>
      <c r="AF43" s="586"/>
      <c r="AG43" s="586"/>
      <c r="AH43" s="586"/>
      <c r="AI43" s="586"/>
      <c r="AJ43" s="586"/>
    </row>
    <row r="44" spans="1:36" s="524" customFormat="1" ht="15" customHeight="1">
      <c r="A44" s="1234"/>
      <c r="B44" s="854"/>
      <c r="C44" s="854"/>
      <c r="D44" s="854"/>
      <c r="E44" s="854"/>
      <c r="F44" s="854"/>
      <c r="G44" s="859"/>
      <c r="H44" s="846"/>
      <c r="I44" s="846"/>
      <c r="J44" s="843"/>
      <c r="K44" s="853"/>
      <c r="L44" s="539"/>
      <c r="M44" s="559" t="s">
        <v>19</v>
      </c>
      <c r="N44" s="565"/>
      <c r="O44" s="565"/>
      <c r="P44" s="565"/>
      <c r="Q44" s="565"/>
      <c r="R44" s="565"/>
      <c r="S44" s="565"/>
      <c r="T44" s="565"/>
      <c r="U44" s="564"/>
      <c r="V44" s="565"/>
      <c r="W44" s="666"/>
      <c r="X44" s="586"/>
      <c r="Y44" s="590"/>
      <c r="Z44" s="590" t="str">
        <f t="shared" si="0"/>
        <v>Добавить территорию действия тарифа</v>
      </c>
      <c r="AA44" s="590"/>
      <c r="AB44" s="590"/>
      <c r="AC44" s="590"/>
      <c r="AD44" s="586"/>
      <c r="AE44" s="586"/>
      <c r="AF44" s="586"/>
      <c r="AG44" s="586"/>
      <c r="AH44" s="586"/>
      <c r="AI44" s="586"/>
      <c r="AJ44" s="586"/>
    </row>
    <row r="45" spans="1:34" s="523" customFormat="1" ht="15" customHeight="1">
      <c r="A45" s="842"/>
      <c r="B45" s="842"/>
      <c r="C45" s="842"/>
      <c r="D45" s="842"/>
      <c r="E45" s="842"/>
      <c r="F45" s="842"/>
      <c r="G45" s="842"/>
      <c r="H45" s="842"/>
      <c r="I45" s="842"/>
      <c r="J45" s="842"/>
      <c r="K45" s="842"/>
      <c r="L45" s="493"/>
      <c r="M45" s="566" t="s">
        <v>309</v>
      </c>
      <c r="N45" s="565"/>
      <c r="O45" s="565"/>
      <c r="P45" s="565"/>
      <c r="Q45" s="565"/>
      <c r="R45" s="565"/>
      <c r="S45" s="565"/>
      <c r="T45" s="565"/>
      <c r="U45" s="564"/>
      <c r="V45" s="565"/>
      <c r="W45" s="666"/>
      <c r="X45" s="588"/>
      <c r="Y45" s="588"/>
      <c r="Z45" s="588"/>
      <c r="AA45" s="588"/>
      <c r="AB45" s="588"/>
      <c r="AC45" s="588"/>
      <c r="AD45" s="588"/>
      <c r="AE45" s="588"/>
      <c r="AF45" s="588"/>
      <c r="AG45" s="588"/>
      <c r="AH45" s="588"/>
    </row>
    <row r="46" spans="24:36" ht="18.75" customHeight="1"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</row>
    <row r="47" spans="1:36" s="35" customFormat="1" ht="16.5" customHeight="1">
      <c r="A47" s="35" t="s">
        <v>13</v>
      </c>
      <c r="C47" s="35" t="s">
        <v>49</v>
      </c>
      <c r="U47" s="158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</row>
    <row r="48" spans="12:36" ht="16.5" customHeight="1">
      <c r="L48" s="470"/>
      <c r="M48" s="470"/>
      <c r="N48" s="470"/>
      <c r="O48" s="470"/>
      <c r="P48" s="470"/>
      <c r="Q48" s="470"/>
      <c r="R48" s="470"/>
      <c r="S48" s="470"/>
      <c r="T48" s="470"/>
      <c r="U48" s="470"/>
      <c r="V48" s="470"/>
      <c r="W48" s="470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</row>
    <row r="49" spans="1:36" s="524" customFormat="1" ht="22.5">
      <c r="A49" s="1234">
        <v>1</v>
      </c>
      <c r="B49" s="866"/>
      <c r="C49" s="866"/>
      <c r="D49" s="866"/>
      <c r="E49" s="867"/>
      <c r="F49" s="868"/>
      <c r="G49" s="868"/>
      <c r="H49" s="868"/>
      <c r="I49" s="869"/>
      <c r="J49" s="864"/>
      <c r="K49" s="871"/>
      <c r="L49" s="594">
        <f>mergeValue(A49)</f>
        <v>1</v>
      </c>
      <c r="M49" s="642" t="s">
        <v>20</v>
      </c>
      <c r="N49" s="647"/>
      <c r="O49" s="1284"/>
      <c r="P49" s="1285"/>
      <c r="Q49" s="1285"/>
      <c r="R49" s="1285"/>
      <c r="S49" s="1285"/>
      <c r="T49" s="1285"/>
      <c r="U49" s="1285"/>
      <c r="V49" s="1286"/>
      <c r="W49" s="631" t="s">
        <v>476</v>
      </c>
      <c r="X49" s="586"/>
      <c r="Y49" s="590"/>
      <c r="Z49" s="590" t="str">
        <f aca="true" t="shared" si="1" ref="Z49:Z62">IF(M49="","",M49)</f>
        <v>Наименование тарифа</v>
      </c>
      <c r="AA49" s="590"/>
      <c r="AB49" s="590"/>
      <c r="AC49" s="590"/>
      <c r="AD49" s="586"/>
      <c r="AE49" s="586"/>
      <c r="AF49" s="586"/>
      <c r="AG49" s="586"/>
      <c r="AH49" s="586"/>
      <c r="AI49" s="586"/>
      <c r="AJ49" s="586"/>
    </row>
    <row r="50" spans="1:36" s="524" customFormat="1" ht="22.5">
      <c r="A50" s="1234"/>
      <c r="B50" s="1234">
        <v>1</v>
      </c>
      <c r="C50" s="866"/>
      <c r="D50" s="866"/>
      <c r="E50" s="868"/>
      <c r="F50" s="868"/>
      <c r="G50" s="868"/>
      <c r="H50" s="868"/>
      <c r="I50" s="863"/>
      <c r="J50" s="862"/>
      <c r="K50" s="865"/>
      <c r="L50" s="594" t="str">
        <f>mergeValue(A50)&amp;"."&amp;mergeValue(B50)</f>
        <v>1.1</v>
      </c>
      <c r="M50" s="547" t="s">
        <v>16</v>
      </c>
      <c r="N50" s="647"/>
      <c r="O50" s="1284"/>
      <c r="P50" s="1285"/>
      <c r="Q50" s="1285"/>
      <c r="R50" s="1285"/>
      <c r="S50" s="1285"/>
      <c r="T50" s="1285"/>
      <c r="U50" s="1285"/>
      <c r="V50" s="1286"/>
      <c r="W50" s="631" t="s">
        <v>477</v>
      </c>
      <c r="X50" s="586"/>
      <c r="Y50" s="590"/>
      <c r="Z50" s="590" t="str">
        <f t="shared" si="1"/>
        <v>Территория действия тарифа</v>
      </c>
      <c r="AA50" s="590"/>
      <c r="AB50" s="590"/>
      <c r="AC50" s="590"/>
      <c r="AD50" s="586"/>
      <c r="AE50" s="586"/>
      <c r="AF50" s="586"/>
      <c r="AG50" s="586"/>
      <c r="AH50" s="586"/>
      <c r="AI50" s="586"/>
      <c r="AJ50" s="586"/>
    </row>
    <row r="51" spans="1:36" s="524" customFormat="1" ht="22.5">
      <c r="A51" s="1234"/>
      <c r="B51" s="1234"/>
      <c r="C51" s="1234">
        <v>1</v>
      </c>
      <c r="D51" s="866"/>
      <c r="E51" s="868"/>
      <c r="F51" s="868"/>
      <c r="G51" s="868"/>
      <c r="H51" s="868"/>
      <c r="I51" s="870"/>
      <c r="J51" s="862"/>
      <c r="K51" s="865"/>
      <c r="L51" s="594" t="str">
        <f>mergeValue(A51)&amp;"."&amp;mergeValue(B51)&amp;"."&amp;mergeValue(C51)</f>
        <v>1.1.1</v>
      </c>
      <c r="M51" s="548" t="s">
        <v>7</v>
      </c>
      <c r="N51" s="647"/>
      <c r="O51" s="1284"/>
      <c r="P51" s="1285"/>
      <c r="Q51" s="1285"/>
      <c r="R51" s="1285"/>
      <c r="S51" s="1285"/>
      <c r="T51" s="1285"/>
      <c r="U51" s="1285"/>
      <c r="V51" s="1286"/>
      <c r="W51" s="631" t="s">
        <v>634</v>
      </c>
      <c r="X51" s="586"/>
      <c r="Y51" s="590"/>
      <c r="Z51" s="590" t="str">
        <f t="shared" si="1"/>
        <v>Наименование системы теплоснабжения </v>
      </c>
      <c r="AA51" s="590"/>
      <c r="AB51" s="590"/>
      <c r="AC51" s="590"/>
      <c r="AD51" s="586"/>
      <c r="AE51" s="586"/>
      <c r="AF51" s="586"/>
      <c r="AG51" s="586"/>
      <c r="AH51" s="586"/>
      <c r="AI51" s="586"/>
      <c r="AJ51" s="586"/>
    </row>
    <row r="52" spans="1:36" s="524" customFormat="1" ht="22.5">
      <c r="A52" s="1234"/>
      <c r="B52" s="1234"/>
      <c r="C52" s="1234"/>
      <c r="D52" s="1234">
        <v>1</v>
      </c>
      <c r="E52" s="868"/>
      <c r="F52" s="868"/>
      <c r="G52" s="868"/>
      <c r="H52" s="868"/>
      <c r="I52" s="870"/>
      <c r="J52" s="862"/>
      <c r="K52" s="865"/>
      <c r="L52" s="594" t="str">
        <f>mergeValue(A52)&amp;"."&amp;mergeValue(B52)&amp;"."&amp;mergeValue(C52)&amp;"."&amp;mergeValue(D52)</f>
        <v>1.1.1.1</v>
      </c>
      <c r="M52" s="549" t="s">
        <v>22</v>
      </c>
      <c r="N52" s="647"/>
      <c r="O52" s="1284"/>
      <c r="P52" s="1285"/>
      <c r="Q52" s="1285"/>
      <c r="R52" s="1285"/>
      <c r="S52" s="1285"/>
      <c r="T52" s="1285"/>
      <c r="U52" s="1285"/>
      <c r="V52" s="1286"/>
      <c r="W52" s="631" t="s">
        <v>635</v>
      </c>
      <c r="X52" s="586"/>
      <c r="Y52" s="590"/>
      <c r="Z52" s="590" t="str">
        <f t="shared" si="1"/>
        <v>Источник тепловой энергии  </v>
      </c>
      <c r="AA52" s="590"/>
      <c r="AB52" s="590"/>
      <c r="AC52" s="590"/>
      <c r="AD52" s="586"/>
      <c r="AE52" s="586"/>
      <c r="AF52" s="586"/>
      <c r="AG52" s="586"/>
      <c r="AH52" s="586"/>
      <c r="AI52" s="586"/>
      <c r="AJ52" s="586"/>
    </row>
    <row r="53" spans="1:36" s="524" customFormat="1" ht="101.25">
      <c r="A53" s="1234"/>
      <c r="B53" s="1234"/>
      <c r="C53" s="1234"/>
      <c r="D53" s="1234"/>
      <c r="E53" s="1234">
        <v>1</v>
      </c>
      <c r="F53" s="868"/>
      <c r="G53" s="868"/>
      <c r="H53" s="866">
        <v>1</v>
      </c>
      <c r="I53" s="1234">
        <v>1</v>
      </c>
      <c r="J53" s="868"/>
      <c r="K53" s="873"/>
      <c r="L53" s="594" t="str">
        <f>mergeValue(A53)&amp;"."&amp;mergeValue(B53)&amp;"."&amp;mergeValue(C53)&amp;"."&amp;mergeValue(D53)&amp;"."&amp;mergeValue(E53)</f>
        <v>1.1.1.1.1</v>
      </c>
      <c r="M53" s="555" t="s">
        <v>9</v>
      </c>
      <c r="N53" s="647"/>
      <c r="O53" s="1237"/>
      <c r="P53" s="1238"/>
      <c r="Q53" s="1238"/>
      <c r="R53" s="1238"/>
      <c r="S53" s="1238"/>
      <c r="T53" s="1238"/>
      <c r="U53" s="1238"/>
      <c r="V53" s="1239"/>
      <c r="W53" s="631" t="s">
        <v>639</v>
      </c>
      <c r="X53" s="586"/>
      <c r="Y53" s="590"/>
      <c r="Z53" s="590" t="str">
        <f t="shared" si="1"/>
        <v>Схема подключения теплопотребляющей установки к коллектору источника тепловой энергии</v>
      </c>
      <c r="AA53" s="590"/>
      <c r="AB53" s="590"/>
      <c r="AC53" s="590"/>
      <c r="AD53" s="586"/>
      <c r="AE53" s="586"/>
      <c r="AF53" s="586"/>
      <c r="AG53" s="586"/>
      <c r="AH53" s="586"/>
      <c r="AI53" s="586"/>
      <c r="AJ53" s="586"/>
    </row>
    <row r="54" spans="1:36" s="524" customFormat="1" ht="90">
      <c r="A54" s="1234"/>
      <c r="B54" s="1234"/>
      <c r="C54" s="1234"/>
      <c r="D54" s="1234"/>
      <c r="E54" s="1234"/>
      <c r="F54" s="1234">
        <v>1</v>
      </c>
      <c r="G54" s="866"/>
      <c r="H54" s="866"/>
      <c r="I54" s="1234"/>
      <c r="J54" s="1234">
        <v>1</v>
      </c>
      <c r="K54" s="874"/>
      <c r="L54" s="594" t="str">
        <f>mergeValue(A54)&amp;"."&amp;mergeValue(B54)&amp;"."&amp;mergeValue(C54)&amp;"."&amp;mergeValue(D54)&amp;"."&amp;mergeValue(E54)&amp;"."&amp;mergeValue(F54)</f>
        <v>1.1.1.1.1.1</v>
      </c>
      <c r="M54" s="556" t="s">
        <v>10</v>
      </c>
      <c r="N54" s="647"/>
      <c r="O54" s="1237"/>
      <c r="P54" s="1238"/>
      <c r="Q54" s="1238"/>
      <c r="R54" s="1238"/>
      <c r="S54" s="1238"/>
      <c r="T54" s="1238"/>
      <c r="U54" s="1238"/>
      <c r="V54" s="1239"/>
      <c r="W54" s="631" t="s">
        <v>637</v>
      </c>
      <c r="X54" s="586"/>
      <c r="Y54" s="590"/>
      <c r="Z54" s="590" t="str">
        <f t="shared" si="1"/>
        <v>Группа потребителей</v>
      </c>
      <c r="AA54" s="590"/>
      <c r="AB54" s="590"/>
      <c r="AC54" s="590"/>
      <c r="AD54" s="586"/>
      <c r="AE54" s="586"/>
      <c r="AF54" s="586"/>
      <c r="AG54" s="586"/>
      <c r="AH54" s="586"/>
      <c r="AI54" s="586"/>
      <c r="AJ54" s="586"/>
    </row>
    <row r="55" spans="1:36" s="524" customFormat="1" ht="195.75" customHeight="1">
      <c r="A55" s="1234"/>
      <c r="B55" s="1234"/>
      <c r="C55" s="1234"/>
      <c r="D55" s="1234"/>
      <c r="E55" s="1234"/>
      <c r="F55" s="1234"/>
      <c r="G55" s="866">
        <v>1</v>
      </c>
      <c r="H55" s="866"/>
      <c r="I55" s="1234"/>
      <c r="J55" s="1234"/>
      <c r="K55" s="874">
        <v>1</v>
      </c>
      <c r="L55" s="594" t="str">
        <f>mergeValue(A55)&amp;"."&amp;mergeValue(B55)&amp;"."&amp;mergeValue(C55)&amp;"."&amp;mergeValue(D55)&amp;"."&amp;mergeValue(E55)&amp;"."&amp;mergeValue(F55)&amp;"."&amp;mergeValue(G55)</f>
        <v>1.1.1.1.1.1.1</v>
      </c>
      <c r="M55" s="1070"/>
      <c r="N55" s="647"/>
      <c r="O55" s="563"/>
      <c r="P55" s="563"/>
      <c r="Q55" s="1095"/>
      <c r="R55" s="1229"/>
      <c r="S55" s="1230" t="s">
        <v>84</v>
      </c>
      <c r="T55" s="1229"/>
      <c r="U55" s="1230" t="s">
        <v>84</v>
      </c>
      <c r="V55" s="563"/>
      <c r="W55" s="1204" t="s">
        <v>656</v>
      </c>
      <c r="X55" s="586">
        <f>strCheckDate(O56:V56)</f>
      </c>
      <c r="Y55" s="590"/>
      <c r="Z55" s="590">
        <f t="shared" si="1"/>
      </c>
      <c r="AA55" s="590"/>
      <c r="AB55" s="590"/>
      <c r="AC55" s="590"/>
      <c r="AD55" s="586"/>
      <c r="AE55" s="586"/>
      <c r="AF55" s="586"/>
      <c r="AG55" s="586"/>
      <c r="AH55" s="586"/>
      <c r="AI55" s="586"/>
      <c r="AJ55" s="586"/>
    </row>
    <row r="56" spans="1:36" s="524" customFormat="1" ht="14.25" customHeight="1" hidden="1">
      <c r="A56" s="1234"/>
      <c r="B56" s="1234"/>
      <c r="C56" s="1234"/>
      <c r="D56" s="1234"/>
      <c r="E56" s="1234"/>
      <c r="F56" s="1234"/>
      <c r="G56" s="866"/>
      <c r="H56" s="866"/>
      <c r="I56" s="1234"/>
      <c r="J56" s="1234"/>
      <c r="K56" s="874"/>
      <c r="L56" s="601"/>
      <c r="M56" s="647"/>
      <c r="N56" s="647"/>
      <c r="O56" s="563"/>
      <c r="P56" s="563"/>
      <c r="Q56" s="585" t="str">
        <f>R55&amp;"-"&amp;T55</f>
        <v>-</v>
      </c>
      <c r="R56" s="1229"/>
      <c r="S56" s="1230"/>
      <c r="T56" s="1229"/>
      <c r="U56" s="1230"/>
      <c r="V56" s="563"/>
      <c r="W56" s="1204"/>
      <c r="X56" s="586"/>
      <c r="Y56" s="590"/>
      <c r="Z56" s="590">
        <f t="shared" si="1"/>
      </c>
      <c r="AA56" s="590"/>
      <c r="AB56" s="590"/>
      <c r="AC56" s="590"/>
      <c r="AD56" s="586"/>
      <c r="AE56" s="586"/>
      <c r="AF56" s="586"/>
      <c r="AG56" s="586"/>
      <c r="AH56" s="586"/>
      <c r="AI56" s="586"/>
      <c r="AJ56" s="586"/>
    </row>
    <row r="57" spans="1:36" s="524" customFormat="1" ht="15" customHeight="1">
      <c r="A57" s="1234"/>
      <c r="B57" s="1234"/>
      <c r="C57" s="1234"/>
      <c r="D57" s="1234"/>
      <c r="E57" s="1234"/>
      <c r="F57" s="1234"/>
      <c r="G57" s="868"/>
      <c r="H57" s="866"/>
      <c r="I57" s="1234"/>
      <c r="J57" s="1234"/>
      <c r="K57" s="873"/>
      <c r="L57" s="539"/>
      <c r="M57" s="558" t="s">
        <v>25</v>
      </c>
      <c r="N57" s="565"/>
      <c r="O57" s="565"/>
      <c r="P57" s="565"/>
      <c r="Q57" s="565"/>
      <c r="R57" s="565"/>
      <c r="S57" s="565"/>
      <c r="T57" s="565"/>
      <c r="U57" s="565"/>
      <c r="V57" s="561"/>
      <c r="W57" s="1204"/>
      <c r="X57" s="586"/>
      <c r="Y57" s="590"/>
      <c r="Z57" s="590" t="str">
        <f t="shared" si="1"/>
        <v>Добавить вид теплоносителя (параметры теплоносителя)</v>
      </c>
      <c r="AA57" s="590"/>
      <c r="AB57" s="590"/>
      <c r="AC57" s="590"/>
      <c r="AD57" s="586"/>
      <c r="AE57" s="586"/>
      <c r="AF57" s="586"/>
      <c r="AG57" s="586"/>
      <c r="AH57" s="586"/>
      <c r="AI57" s="586"/>
      <c r="AJ57" s="586"/>
    </row>
    <row r="58" spans="1:36" s="524" customFormat="1" ht="15" customHeight="1">
      <c r="A58" s="1234"/>
      <c r="B58" s="1234"/>
      <c r="C58" s="1234"/>
      <c r="D58" s="1234"/>
      <c r="E58" s="1234"/>
      <c r="F58" s="868"/>
      <c r="G58" s="868"/>
      <c r="H58" s="866"/>
      <c r="I58" s="1234"/>
      <c r="J58" s="868"/>
      <c r="K58" s="873"/>
      <c r="L58" s="539"/>
      <c r="M58" s="557" t="s">
        <v>11</v>
      </c>
      <c r="N58" s="565"/>
      <c r="O58" s="565"/>
      <c r="P58" s="565"/>
      <c r="Q58" s="565"/>
      <c r="R58" s="565"/>
      <c r="S58" s="565"/>
      <c r="T58" s="565"/>
      <c r="U58" s="564"/>
      <c r="V58" s="565"/>
      <c r="W58" s="666"/>
      <c r="X58" s="586"/>
      <c r="Y58" s="590"/>
      <c r="Z58" s="590" t="str">
        <f t="shared" si="1"/>
        <v>Добавить группу потребителей</v>
      </c>
      <c r="AA58" s="590"/>
      <c r="AB58" s="590"/>
      <c r="AC58" s="590"/>
      <c r="AD58" s="586"/>
      <c r="AE58" s="586"/>
      <c r="AF58" s="586"/>
      <c r="AG58" s="586"/>
      <c r="AH58" s="586"/>
      <c r="AI58" s="586"/>
      <c r="AJ58" s="586"/>
    </row>
    <row r="59" spans="1:36" s="524" customFormat="1" ht="15" customHeight="1">
      <c r="A59" s="1234"/>
      <c r="B59" s="1234"/>
      <c r="C59" s="1234"/>
      <c r="D59" s="1234"/>
      <c r="E59" s="872"/>
      <c r="F59" s="868"/>
      <c r="G59" s="868"/>
      <c r="H59" s="868"/>
      <c r="I59" s="864"/>
      <c r="J59" s="861"/>
      <c r="K59" s="871"/>
      <c r="L59" s="539"/>
      <c r="M59" s="552" t="s">
        <v>12</v>
      </c>
      <c r="N59" s="565"/>
      <c r="O59" s="565"/>
      <c r="P59" s="565"/>
      <c r="Q59" s="565"/>
      <c r="R59" s="565"/>
      <c r="S59" s="565"/>
      <c r="T59" s="565"/>
      <c r="U59" s="564"/>
      <c r="V59" s="565"/>
      <c r="W59" s="666"/>
      <c r="X59" s="586"/>
      <c r="Y59" s="590"/>
      <c r="Z59" s="590" t="str">
        <f t="shared" si="1"/>
        <v>Добавить схему подключения</v>
      </c>
      <c r="AA59" s="590"/>
      <c r="AB59" s="590"/>
      <c r="AC59" s="590"/>
      <c r="AD59" s="586"/>
      <c r="AE59" s="586"/>
      <c r="AF59" s="586"/>
      <c r="AG59" s="586"/>
      <c r="AH59" s="586"/>
      <c r="AI59" s="586"/>
      <c r="AJ59" s="586"/>
    </row>
    <row r="60" spans="1:36" s="524" customFormat="1" ht="15" customHeight="1">
      <c r="A60" s="1234"/>
      <c r="B60" s="1234"/>
      <c r="C60" s="1234"/>
      <c r="D60" s="872"/>
      <c r="E60" s="872"/>
      <c r="F60" s="868"/>
      <c r="G60" s="868"/>
      <c r="H60" s="868"/>
      <c r="I60" s="864"/>
      <c r="J60" s="861"/>
      <c r="K60" s="871"/>
      <c r="L60" s="539"/>
      <c r="M60" s="551" t="s">
        <v>17</v>
      </c>
      <c r="N60" s="565"/>
      <c r="O60" s="565"/>
      <c r="P60" s="565"/>
      <c r="Q60" s="565"/>
      <c r="R60" s="565"/>
      <c r="S60" s="565"/>
      <c r="T60" s="565"/>
      <c r="U60" s="564"/>
      <c r="V60" s="565"/>
      <c r="W60" s="666"/>
      <c r="X60" s="586"/>
      <c r="Y60" s="590"/>
      <c r="Z60" s="590" t="str">
        <f t="shared" si="1"/>
        <v>Добавить источник тепловой энергии</v>
      </c>
      <c r="AA60" s="590"/>
      <c r="AB60" s="590"/>
      <c r="AC60" s="590"/>
      <c r="AD60" s="586"/>
      <c r="AE60" s="586"/>
      <c r="AF60" s="586"/>
      <c r="AG60" s="586"/>
      <c r="AH60" s="586"/>
      <c r="AI60" s="586"/>
      <c r="AJ60" s="586"/>
    </row>
    <row r="61" spans="1:36" s="524" customFormat="1" ht="15" customHeight="1">
      <c r="A61" s="1234"/>
      <c r="B61" s="1234"/>
      <c r="C61" s="872"/>
      <c r="D61" s="872"/>
      <c r="E61" s="872"/>
      <c r="F61" s="872"/>
      <c r="G61" s="877"/>
      <c r="H61" s="864"/>
      <c r="I61" s="875"/>
      <c r="J61" s="861"/>
      <c r="K61" s="876"/>
      <c r="L61" s="539"/>
      <c r="M61" s="550" t="s">
        <v>18</v>
      </c>
      <c r="N61" s="565"/>
      <c r="O61" s="565"/>
      <c r="P61" s="565"/>
      <c r="Q61" s="565"/>
      <c r="R61" s="565"/>
      <c r="S61" s="565"/>
      <c r="T61" s="565"/>
      <c r="U61" s="564"/>
      <c r="V61" s="565"/>
      <c r="W61" s="666"/>
      <c r="X61" s="586"/>
      <c r="Y61" s="590"/>
      <c r="Z61" s="590" t="str">
        <f t="shared" si="1"/>
        <v>Добавить наименование системы теплоснабжения</v>
      </c>
      <c r="AA61" s="590"/>
      <c r="AB61" s="590"/>
      <c r="AC61" s="590"/>
      <c r="AD61" s="586"/>
      <c r="AE61" s="586"/>
      <c r="AF61" s="586"/>
      <c r="AG61" s="586"/>
      <c r="AH61" s="586"/>
      <c r="AI61" s="586"/>
      <c r="AJ61" s="586"/>
    </row>
    <row r="62" spans="1:36" s="524" customFormat="1" ht="15" customHeight="1">
      <c r="A62" s="1234"/>
      <c r="B62" s="872"/>
      <c r="C62" s="872"/>
      <c r="D62" s="872"/>
      <c r="E62" s="872"/>
      <c r="F62" s="872"/>
      <c r="G62" s="877"/>
      <c r="H62" s="864"/>
      <c r="I62" s="864"/>
      <c r="J62" s="861"/>
      <c r="K62" s="871"/>
      <c r="L62" s="539"/>
      <c r="M62" s="559" t="s">
        <v>19</v>
      </c>
      <c r="N62" s="565"/>
      <c r="O62" s="565"/>
      <c r="P62" s="565"/>
      <c r="Q62" s="565"/>
      <c r="R62" s="565"/>
      <c r="S62" s="565"/>
      <c r="T62" s="565"/>
      <c r="U62" s="564"/>
      <c r="V62" s="565"/>
      <c r="W62" s="666"/>
      <c r="X62" s="586"/>
      <c r="Y62" s="590"/>
      <c r="Z62" s="590" t="str">
        <f t="shared" si="1"/>
        <v>Добавить территорию действия тарифа</v>
      </c>
      <c r="AA62" s="590"/>
      <c r="AB62" s="590"/>
      <c r="AC62" s="590"/>
      <c r="AD62" s="586"/>
      <c r="AE62" s="586"/>
      <c r="AF62" s="586"/>
      <c r="AG62" s="586"/>
      <c r="AH62" s="586"/>
      <c r="AI62" s="586"/>
      <c r="AJ62" s="586"/>
    </row>
    <row r="63" spans="1:34" s="523" customFormat="1" ht="15" customHeight="1">
      <c r="A63" s="860"/>
      <c r="B63" s="860"/>
      <c r="C63" s="860"/>
      <c r="D63" s="860"/>
      <c r="E63" s="860"/>
      <c r="F63" s="860"/>
      <c r="G63" s="860"/>
      <c r="H63" s="860"/>
      <c r="I63" s="860"/>
      <c r="J63" s="860"/>
      <c r="K63" s="860"/>
      <c r="L63" s="493"/>
      <c r="M63" s="566" t="s">
        <v>309</v>
      </c>
      <c r="N63" s="565"/>
      <c r="O63" s="565"/>
      <c r="P63" s="565"/>
      <c r="Q63" s="565"/>
      <c r="R63" s="565"/>
      <c r="S63" s="565"/>
      <c r="T63" s="565"/>
      <c r="U63" s="564"/>
      <c r="V63" s="766"/>
      <c r="W63" s="766"/>
      <c r="X63" s="766"/>
      <c r="Y63" s="766"/>
      <c r="Z63" s="766"/>
      <c r="AA63" s="766"/>
      <c r="AB63" s="765"/>
      <c r="AC63" s="766"/>
      <c r="AD63" s="666"/>
      <c r="AE63" s="588"/>
      <c r="AF63" s="588"/>
      <c r="AG63" s="588"/>
      <c r="AH63" s="588"/>
    </row>
    <row r="64" spans="24:36" ht="18.75" customHeight="1"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</row>
    <row r="65" spans="1:36" s="35" customFormat="1" ht="16.5" customHeight="1">
      <c r="A65" s="35" t="s">
        <v>13</v>
      </c>
      <c r="C65" s="35" t="s">
        <v>50</v>
      </c>
      <c r="V65" s="158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</row>
    <row r="66" spans="12:36" ht="16.5" customHeight="1"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</row>
    <row r="67" spans="1:36" s="524" customFormat="1" ht="22.5">
      <c r="A67" s="1234">
        <v>1</v>
      </c>
      <c r="B67" s="884"/>
      <c r="C67" s="884"/>
      <c r="D67" s="884"/>
      <c r="E67" s="885"/>
      <c r="F67" s="886"/>
      <c r="G67" s="886"/>
      <c r="H67" s="886"/>
      <c r="I67" s="887"/>
      <c r="J67" s="882"/>
      <c r="K67" s="889"/>
      <c r="L67" s="594">
        <f>mergeValue(A67)</f>
        <v>1</v>
      </c>
      <c r="M67" s="642" t="s">
        <v>20</v>
      </c>
      <c r="N67" s="647"/>
      <c r="O67" s="1284"/>
      <c r="P67" s="1285"/>
      <c r="Q67" s="1285"/>
      <c r="R67" s="1285"/>
      <c r="S67" s="1285"/>
      <c r="T67" s="1285"/>
      <c r="U67" s="1285"/>
      <c r="V67" s="1286"/>
      <c r="W67" s="631" t="s">
        <v>476</v>
      </c>
      <c r="X67" s="586"/>
      <c r="Y67" s="590"/>
      <c r="Z67" s="590" t="str">
        <f aca="true" t="shared" si="2" ref="Z67:Z80">IF(M67="","",M67)</f>
        <v>Наименование тарифа</v>
      </c>
      <c r="AA67" s="590"/>
      <c r="AB67" s="590"/>
      <c r="AC67" s="590"/>
      <c r="AD67" s="586"/>
      <c r="AE67" s="586"/>
      <c r="AF67" s="586"/>
      <c r="AG67" s="586"/>
      <c r="AH67" s="586"/>
      <c r="AI67" s="586"/>
      <c r="AJ67" s="586"/>
    </row>
    <row r="68" spans="1:36" s="524" customFormat="1" ht="22.5">
      <c r="A68" s="1234"/>
      <c r="B68" s="1234">
        <v>1</v>
      </c>
      <c r="C68" s="884"/>
      <c r="D68" s="884"/>
      <c r="E68" s="886"/>
      <c r="F68" s="886"/>
      <c r="G68" s="886"/>
      <c r="H68" s="886"/>
      <c r="I68" s="881"/>
      <c r="J68" s="880"/>
      <c r="K68" s="883"/>
      <c r="L68" s="594" t="str">
        <f>mergeValue(A68)&amp;"."&amp;mergeValue(B68)</f>
        <v>1.1</v>
      </c>
      <c r="M68" s="547" t="s">
        <v>16</v>
      </c>
      <c r="N68" s="647"/>
      <c r="O68" s="1284"/>
      <c r="P68" s="1285"/>
      <c r="Q68" s="1285"/>
      <c r="R68" s="1285"/>
      <c r="S68" s="1285"/>
      <c r="T68" s="1285"/>
      <c r="U68" s="1285"/>
      <c r="V68" s="1286"/>
      <c r="W68" s="631" t="s">
        <v>477</v>
      </c>
      <c r="X68" s="586"/>
      <c r="Y68" s="590"/>
      <c r="Z68" s="590" t="str">
        <f t="shared" si="2"/>
        <v>Территория действия тарифа</v>
      </c>
      <c r="AA68" s="590"/>
      <c r="AB68" s="590"/>
      <c r="AC68" s="590"/>
      <c r="AD68" s="586"/>
      <c r="AE68" s="586"/>
      <c r="AF68" s="586"/>
      <c r="AG68" s="586"/>
      <c r="AH68" s="586"/>
      <c r="AI68" s="586"/>
      <c r="AJ68" s="586"/>
    </row>
    <row r="69" spans="1:36" s="524" customFormat="1" ht="22.5">
      <c r="A69" s="1234"/>
      <c r="B69" s="1234"/>
      <c r="C69" s="1234">
        <v>1</v>
      </c>
      <c r="D69" s="884"/>
      <c r="E69" s="886"/>
      <c r="F69" s="886"/>
      <c r="G69" s="886"/>
      <c r="H69" s="886"/>
      <c r="I69" s="888"/>
      <c r="J69" s="880"/>
      <c r="K69" s="883"/>
      <c r="L69" s="594" t="str">
        <f>mergeValue(A69)&amp;"."&amp;mergeValue(B69)&amp;"."&amp;mergeValue(C69)</f>
        <v>1.1.1</v>
      </c>
      <c r="M69" s="548" t="s">
        <v>7</v>
      </c>
      <c r="N69" s="647"/>
      <c r="O69" s="1284"/>
      <c r="P69" s="1285"/>
      <c r="Q69" s="1285"/>
      <c r="R69" s="1285"/>
      <c r="S69" s="1285"/>
      <c r="T69" s="1285"/>
      <c r="U69" s="1285"/>
      <c r="V69" s="1286"/>
      <c r="W69" s="631" t="s">
        <v>634</v>
      </c>
      <c r="X69" s="586"/>
      <c r="Y69" s="590"/>
      <c r="Z69" s="590" t="str">
        <f t="shared" si="2"/>
        <v>Наименование системы теплоснабжения </v>
      </c>
      <c r="AA69" s="590"/>
      <c r="AB69" s="590"/>
      <c r="AC69" s="590"/>
      <c r="AD69" s="586"/>
      <c r="AE69" s="586"/>
      <c r="AF69" s="586"/>
      <c r="AG69" s="586"/>
      <c r="AH69" s="586"/>
      <c r="AI69" s="586"/>
      <c r="AJ69" s="586"/>
    </row>
    <row r="70" spans="1:36" s="524" customFormat="1" ht="22.5">
      <c r="A70" s="1234"/>
      <c r="B70" s="1234"/>
      <c r="C70" s="1234"/>
      <c r="D70" s="1234">
        <v>1</v>
      </c>
      <c r="E70" s="886"/>
      <c r="F70" s="886"/>
      <c r="G70" s="886"/>
      <c r="H70" s="886"/>
      <c r="I70" s="888"/>
      <c r="J70" s="880"/>
      <c r="K70" s="883"/>
      <c r="L70" s="594" t="str">
        <f>mergeValue(A70)&amp;"."&amp;mergeValue(B70)&amp;"."&amp;mergeValue(C70)&amp;"."&amp;mergeValue(D70)</f>
        <v>1.1.1.1</v>
      </c>
      <c r="M70" s="549" t="s">
        <v>22</v>
      </c>
      <c r="N70" s="647"/>
      <c r="O70" s="1284"/>
      <c r="P70" s="1285"/>
      <c r="Q70" s="1285"/>
      <c r="R70" s="1285"/>
      <c r="S70" s="1285"/>
      <c r="T70" s="1285"/>
      <c r="U70" s="1285"/>
      <c r="V70" s="1286"/>
      <c r="W70" s="631" t="s">
        <v>635</v>
      </c>
      <c r="X70" s="586"/>
      <c r="Y70" s="590"/>
      <c r="Z70" s="590" t="str">
        <f t="shared" si="2"/>
        <v>Источник тепловой энергии  </v>
      </c>
      <c r="AA70" s="590"/>
      <c r="AB70" s="590"/>
      <c r="AC70" s="590"/>
      <c r="AD70" s="586"/>
      <c r="AE70" s="586"/>
      <c r="AF70" s="586"/>
      <c r="AG70" s="586"/>
      <c r="AH70" s="586"/>
      <c r="AI70" s="586"/>
      <c r="AJ70" s="586"/>
    </row>
    <row r="71" spans="1:36" s="524" customFormat="1" ht="101.25">
      <c r="A71" s="1234"/>
      <c r="B71" s="1234"/>
      <c r="C71" s="1234"/>
      <c r="D71" s="1234"/>
      <c r="E71" s="1234">
        <v>1</v>
      </c>
      <c r="F71" s="886"/>
      <c r="G71" s="886"/>
      <c r="H71" s="884">
        <v>1</v>
      </c>
      <c r="I71" s="1234">
        <v>1</v>
      </c>
      <c r="J71" s="886"/>
      <c r="K71" s="891"/>
      <c r="L71" s="594" t="str">
        <f>mergeValue(A71)&amp;"."&amp;mergeValue(B71)&amp;"."&amp;mergeValue(C71)&amp;"."&amp;mergeValue(D71)&amp;"."&amp;mergeValue(E71)</f>
        <v>1.1.1.1.1</v>
      </c>
      <c r="M71" s="555" t="s">
        <v>9</v>
      </c>
      <c r="N71" s="647"/>
      <c r="O71" s="1237"/>
      <c r="P71" s="1238"/>
      <c r="Q71" s="1238"/>
      <c r="R71" s="1238"/>
      <c r="S71" s="1238"/>
      <c r="T71" s="1238"/>
      <c r="U71" s="1238"/>
      <c r="V71" s="1239"/>
      <c r="W71" s="631" t="s">
        <v>639</v>
      </c>
      <c r="X71" s="586"/>
      <c r="Y71" s="590"/>
      <c r="Z71" s="590" t="str">
        <f t="shared" si="2"/>
        <v>Схема подключения теплопотребляющей установки к коллектору источника тепловой энергии</v>
      </c>
      <c r="AA71" s="590"/>
      <c r="AB71" s="590"/>
      <c r="AC71" s="590"/>
      <c r="AD71" s="586"/>
      <c r="AE71" s="586"/>
      <c r="AF71" s="586"/>
      <c r="AG71" s="586"/>
      <c r="AH71" s="586"/>
      <c r="AI71" s="586"/>
      <c r="AJ71" s="586"/>
    </row>
    <row r="72" spans="1:36" s="524" customFormat="1" ht="90">
      <c r="A72" s="1234"/>
      <c r="B72" s="1234"/>
      <c r="C72" s="1234"/>
      <c r="D72" s="1234"/>
      <c r="E72" s="1234"/>
      <c r="F72" s="1234">
        <v>1</v>
      </c>
      <c r="G72" s="884"/>
      <c r="H72" s="884"/>
      <c r="I72" s="1234"/>
      <c r="J72" s="1234">
        <v>1</v>
      </c>
      <c r="K72" s="892"/>
      <c r="L72" s="594" t="str">
        <f>mergeValue(A72)&amp;"."&amp;mergeValue(B72)&amp;"."&amp;mergeValue(C72)&amp;"."&amp;mergeValue(D72)&amp;"."&amp;mergeValue(E72)&amp;"."&amp;mergeValue(F72)</f>
        <v>1.1.1.1.1.1</v>
      </c>
      <c r="M72" s="556" t="s">
        <v>10</v>
      </c>
      <c r="N72" s="647"/>
      <c r="O72" s="1237"/>
      <c r="P72" s="1238"/>
      <c r="Q72" s="1238"/>
      <c r="R72" s="1238"/>
      <c r="S72" s="1238"/>
      <c r="T72" s="1238"/>
      <c r="U72" s="1238"/>
      <c r="V72" s="1239"/>
      <c r="W72" s="631" t="s">
        <v>637</v>
      </c>
      <c r="X72" s="586"/>
      <c r="Y72" s="590"/>
      <c r="Z72" s="590" t="str">
        <f t="shared" si="2"/>
        <v>Группа потребителей</v>
      </c>
      <c r="AA72" s="590"/>
      <c r="AB72" s="590"/>
      <c r="AC72" s="590"/>
      <c r="AD72" s="586"/>
      <c r="AE72" s="586"/>
      <c r="AF72" s="586"/>
      <c r="AG72" s="586"/>
      <c r="AH72" s="586"/>
      <c r="AI72" s="586"/>
      <c r="AJ72" s="586"/>
    </row>
    <row r="73" spans="1:36" s="524" customFormat="1" ht="195.75" customHeight="1">
      <c r="A73" s="1234"/>
      <c r="B73" s="1234"/>
      <c r="C73" s="1234"/>
      <c r="D73" s="1234"/>
      <c r="E73" s="1234"/>
      <c r="F73" s="1234"/>
      <c r="G73" s="884">
        <v>1</v>
      </c>
      <c r="H73" s="884"/>
      <c r="I73" s="1234"/>
      <c r="J73" s="1234"/>
      <c r="K73" s="892">
        <v>1</v>
      </c>
      <c r="L73" s="594" t="str">
        <f>mergeValue(A73)&amp;"."&amp;mergeValue(B73)&amp;"."&amp;mergeValue(C73)&amp;"."&amp;mergeValue(D73)&amp;"."&amp;mergeValue(E73)&amp;"."&amp;mergeValue(F73)&amp;"."&amp;mergeValue(G73)</f>
        <v>1.1.1.1.1.1.1</v>
      </c>
      <c r="M73" s="1070"/>
      <c r="N73" s="647"/>
      <c r="O73" s="563"/>
      <c r="P73" s="563"/>
      <c r="Q73" s="1095"/>
      <c r="R73" s="1229"/>
      <c r="S73" s="1230" t="s">
        <v>84</v>
      </c>
      <c r="T73" s="1229"/>
      <c r="U73" s="1230" t="s">
        <v>84</v>
      </c>
      <c r="V73" s="563"/>
      <c r="W73" s="1204" t="s">
        <v>656</v>
      </c>
      <c r="X73" s="586">
        <f>strCheckDate(O74:V74)</f>
      </c>
      <c r="Y73" s="590"/>
      <c r="Z73" s="590">
        <f t="shared" si="2"/>
      </c>
      <c r="AA73" s="590"/>
      <c r="AB73" s="590"/>
      <c r="AC73" s="590"/>
      <c r="AD73" s="586"/>
      <c r="AE73" s="586"/>
      <c r="AF73" s="586"/>
      <c r="AG73" s="586"/>
      <c r="AH73" s="586"/>
      <c r="AI73" s="586"/>
      <c r="AJ73" s="586"/>
    </row>
    <row r="74" spans="1:36" s="524" customFormat="1" ht="14.25" customHeight="1" hidden="1">
      <c r="A74" s="1234"/>
      <c r="B74" s="1234"/>
      <c r="C74" s="1234"/>
      <c r="D74" s="1234"/>
      <c r="E74" s="1234"/>
      <c r="F74" s="1234"/>
      <c r="G74" s="884"/>
      <c r="H74" s="884"/>
      <c r="I74" s="1234"/>
      <c r="J74" s="1234"/>
      <c r="K74" s="892"/>
      <c r="L74" s="601"/>
      <c r="M74" s="647"/>
      <c r="N74" s="647"/>
      <c r="O74" s="563"/>
      <c r="P74" s="563"/>
      <c r="Q74" s="585" t="str">
        <f>R73&amp;"-"&amp;T73</f>
        <v>-</v>
      </c>
      <c r="R74" s="1229"/>
      <c r="S74" s="1230"/>
      <c r="T74" s="1229"/>
      <c r="U74" s="1230"/>
      <c r="V74" s="563"/>
      <c r="W74" s="1204"/>
      <c r="X74" s="586"/>
      <c r="Y74" s="590"/>
      <c r="Z74" s="590">
        <f t="shared" si="2"/>
      </c>
      <c r="AA74" s="590"/>
      <c r="AB74" s="590"/>
      <c r="AC74" s="590"/>
      <c r="AD74" s="586"/>
      <c r="AE74" s="586"/>
      <c r="AF74" s="586"/>
      <c r="AG74" s="586"/>
      <c r="AH74" s="586"/>
      <c r="AI74" s="586"/>
      <c r="AJ74" s="586"/>
    </row>
    <row r="75" spans="1:36" s="524" customFormat="1" ht="15" customHeight="1">
      <c r="A75" s="1234"/>
      <c r="B75" s="1234"/>
      <c r="C75" s="1234"/>
      <c r="D75" s="1234"/>
      <c r="E75" s="1234"/>
      <c r="F75" s="1234"/>
      <c r="G75" s="886"/>
      <c r="H75" s="884"/>
      <c r="I75" s="1234"/>
      <c r="J75" s="1234"/>
      <c r="K75" s="891"/>
      <c r="L75" s="539"/>
      <c r="M75" s="558" t="s">
        <v>25</v>
      </c>
      <c r="N75" s="565"/>
      <c r="O75" s="565"/>
      <c r="P75" s="565"/>
      <c r="Q75" s="565"/>
      <c r="R75" s="565"/>
      <c r="S75" s="565"/>
      <c r="T75" s="565"/>
      <c r="U75" s="565"/>
      <c r="V75" s="561"/>
      <c r="W75" s="1204"/>
      <c r="X75" s="586"/>
      <c r="Y75" s="590"/>
      <c r="Z75" s="590" t="str">
        <f t="shared" si="2"/>
        <v>Добавить вид теплоносителя (параметры теплоносителя)</v>
      </c>
      <c r="AA75" s="590"/>
      <c r="AB75" s="590"/>
      <c r="AC75" s="590"/>
      <c r="AD75" s="586"/>
      <c r="AE75" s="586"/>
      <c r="AF75" s="586"/>
      <c r="AG75" s="586"/>
      <c r="AH75" s="586"/>
      <c r="AI75" s="586"/>
      <c r="AJ75" s="586"/>
    </row>
    <row r="76" spans="1:36" s="524" customFormat="1" ht="15" customHeight="1">
      <c r="A76" s="1234"/>
      <c r="B76" s="1234"/>
      <c r="C76" s="1234"/>
      <c r="D76" s="1234"/>
      <c r="E76" s="1234"/>
      <c r="F76" s="886"/>
      <c r="G76" s="886"/>
      <c r="H76" s="884"/>
      <c r="I76" s="1234"/>
      <c r="J76" s="886"/>
      <c r="K76" s="891"/>
      <c r="L76" s="539"/>
      <c r="M76" s="557" t="s">
        <v>11</v>
      </c>
      <c r="N76" s="565"/>
      <c r="O76" s="565"/>
      <c r="P76" s="565"/>
      <c r="Q76" s="565"/>
      <c r="R76" s="565"/>
      <c r="S76" s="565"/>
      <c r="T76" s="565"/>
      <c r="U76" s="564"/>
      <c r="V76" s="565"/>
      <c r="W76" s="666"/>
      <c r="X76" s="586"/>
      <c r="Y76" s="590"/>
      <c r="Z76" s="590" t="str">
        <f t="shared" si="2"/>
        <v>Добавить группу потребителей</v>
      </c>
      <c r="AA76" s="590"/>
      <c r="AB76" s="590"/>
      <c r="AC76" s="590"/>
      <c r="AD76" s="586"/>
      <c r="AE76" s="586"/>
      <c r="AF76" s="586"/>
      <c r="AG76" s="586"/>
      <c r="AH76" s="586"/>
      <c r="AI76" s="586"/>
      <c r="AJ76" s="586"/>
    </row>
    <row r="77" spans="1:36" s="524" customFormat="1" ht="15" customHeight="1">
      <c r="A77" s="1234"/>
      <c r="B77" s="1234"/>
      <c r="C77" s="1234"/>
      <c r="D77" s="1234"/>
      <c r="E77" s="890"/>
      <c r="F77" s="886"/>
      <c r="G77" s="886"/>
      <c r="H77" s="886"/>
      <c r="I77" s="882"/>
      <c r="J77" s="879"/>
      <c r="K77" s="889"/>
      <c r="L77" s="539"/>
      <c r="M77" s="552" t="s">
        <v>12</v>
      </c>
      <c r="N77" s="565"/>
      <c r="O77" s="565"/>
      <c r="P77" s="565"/>
      <c r="Q77" s="565"/>
      <c r="R77" s="565"/>
      <c r="S77" s="565"/>
      <c r="T77" s="565"/>
      <c r="U77" s="564"/>
      <c r="V77" s="565"/>
      <c r="W77" s="666"/>
      <c r="X77" s="586"/>
      <c r="Y77" s="590"/>
      <c r="Z77" s="590" t="str">
        <f t="shared" si="2"/>
        <v>Добавить схему подключения</v>
      </c>
      <c r="AA77" s="590"/>
      <c r="AB77" s="590"/>
      <c r="AC77" s="590"/>
      <c r="AD77" s="586"/>
      <c r="AE77" s="586"/>
      <c r="AF77" s="586"/>
      <c r="AG77" s="586"/>
      <c r="AH77" s="586"/>
      <c r="AI77" s="586"/>
      <c r="AJ77" s="586"/>
    </row>
    <row r="78" spans="1:36" s="524" customFormat="1" ht="15" customHeight="1">
      <c r="A78" s="1234"/>
      <c r="B78" s="1234"/>
      <c r="C78" s="1234"/>
      <c r="D78" s="890"/>
      <c r="E78" s="890"/>
      <c r="F78" s="886"/>
      <c r="G78" s="886"/>
      <c r="H78" s="886"/>
      <c r="I78" s="882"/>
      <c r="J78" s="879"/>
      <c r="K78" s="889"/>
      <c r="L78" s="539"/>
      <c r="M78" s="551" t="s">
        <v>17</v>
      </c>
      <c r="N78" s="565"/>
      <c r="O78" s="565"/>
      <c r="P78" s="565"/>
      <c r="Q78" s="565"/>
      <c r="R78" s="565"/>
      <c r="S78" s="565"/>
      <c r="T78" s="565"/>
      <c r="U78" s="564"/>
      <c r="V78" s="565"/>
      <c r="W78" s="666"/>
      <c r="X78" s="586"/>
      <c r="Y78" s="590"/>
      <c r="Z78" s="590" t="str">
        <f t="shared" si="2"/>
        <v>Добавить источник тепловой энергии</v>
      </c>
      <c r="AA78" s="590"/>
      <c r="AB78" s="590"/>
      <c r="AC78" s="590"/>
      <c r="AD78" s="586"/>
      <c r="AE78" s="586"/>
      <c r="AF78" s="586"/>
      <c r="AG78" s="586"/>
      <c r="AH78" s="586"/>
      <c r="AI78" s="586"/>
      <c r="AJ78" s="586"/>
    </row>
    <row r="79" spans="1:36" s="524" customFormat="1" ht="15" customHeight="1">
      <c r="A79" s="1234"/>
      <c r="B79" s="1234"/>
      <c r="C79" s="890"/>
      <c r="D79" s="890"/>
      <c r="E79" s="890"/>
      <c r="F79" s="890"/>
      <c r="G79" s="895"/>
      <c r="H79" s="882"/>
      <c r="I79" s="893"/>
      <c r="J79" s="879"/>
      <c r="K79" s="894"/>
      <c r="L79" s="539"/>
      <c r="M79" s="550" t="s">
        <v>18</v>
      </c>
      <c r="N79" s="565"/>
      <c r="O79" s="565"/>
      <c r="P79" s="565"/>
      <c r="Q79" s="565"/>
      <c r="R79" s="565"/>
      <c r="S79" s="565"/>
      <c r="T79" s="565"/>
      <c r="U79" s="564"/>
      <c r="V79" s="565"/>
      <c r="W79" s="666"/>
      <c r="X79" s="586"/>
      <c r="Y79" s="590"/>
      <c r="Z79" s="590" t="str">
        <f t="shared" si="2"/>
        <v>Добавить наименование системы теплоснабжения</v>
      </c>
      <c r="AA79" s="590"/>
      <c r="AB79" s="590"/>
      <c r="AC79" s="590"/>
      <c r="AD79" s="586"/>
      <c r="AE79" s="586"/>
      <c r="AF79" s="586"/>
      <c r="AG79" s="586"/>
      <c r="AH79" s="586"/>
      <c r="AI79" s="586"/>
      <c r="AJ79" s="586"/>
    </row>
    <row r="80" spans="1:36" s="524" customFormat="1" ht="15" customHeight="1">
      <c r="A80" s="1234"/>
      <c r="B80" s="890"/>
      <c r="C80" s="890"/>
      <c r="D80" s="890"/>
      <c r="E80" s="890"/>
      <c r="F80" s="890"/>
      <c r="G80" s="895"/>
      <c r="H80" s="882"/>
      <c r="I80" s="882"/>
      <c r="J80" s="879"/>
      <c r="K80" s="889"/>
      <c r="L80" s="539"/>
      <c r="M80" s="559" t="s">
        <v>19</v>
      </c>
      <c r="N80" s="565"/>
      <c r="O80" s="565"/>
      <c r="P80" s="565"/>
      <c r="Q80" s="565"/>
      <c r="R80" s="565"/>
      <c r="S80" s="565"/>
      <c r="T80" s="565"/>
      <c r="U80" s="564"/>
      <c r="V80" s="565"/>
      <c r="W80" s="666"/>
      <c r="X80" s="586"/>
      <c r="Y80" s="590"/>
      <c r="Z80" s="590" t="str">
        <f t="shared" si="2"/>
        <v>Добавить территорию действия тарифа</v>
      </c>
      <c r="AA80" s="590"/>
      <c r="AB80" s="590"/>
      <c r="AC80" s="590"/>
      <c r="AD80" s="586"/>
      <c r="AE80" s="586"/>
      <c r="AF80" s="586"/>
      <c r="AG80" s="586"/>
      <c r="AH80" s="586"/>
      <c r="AI80" s="586"/>
      <c r="AJ80" s="586"/>
    </row>
    <row r="81" spans="1:34" s="523" customFormat="1" ht="15" customHeight="1">
      <c r="A81" s="878"/>
      <c r="B81" s="878"/>
      <c r="C81" s="878"/>
      <c r="D81" s="878"/>
      <c r="E81" s="878"/>
      <c r="F81" s="878"/>
      <c r="G81" s="878"/>
      <c r="H81" s="878"/>
      <c r="I81" s="878"/>
      <c r="J81" s="878"/>
      <c r="K81" s="878"/>
      <c r="L81" s="493"/>
      <c r="M81" s="566" t="s">
        <v>309</v>
      </c>
      <c r="N81" s="565"/>
      <c r="O81" s="565"/>
      <c r="P81" s="565"/>
      <c r="Q81" s="565"/>
      <c r="R81" s="565"/>
      <c r="S81" s="565"/>
      <c r="T81" s="565"/>
      <c r="U81" s="564"/>
      <c r="V81" s="766"/>
      <c r="W81" s="766"/>
      <c r="X81" s="766"/>
      <c r="Y81" s="766"/>
      <c r="Z81" s="766"/>
      <c r="AA81" s="766"/>
      <c r="AB81" s="765"/>
      <c r="AC81" s="766"/>
      <c r="AD81" s="666"/>
      <c r="AE81" s="588"/>
      <c r="AF81" s="588"/>
      <c r="AG81" s="588"/>
      <c r="AH81" s="588"/>
    </row>
    <row r="82" spans="24:36" ht="18.75" customHeight="1"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</row>
    <row r="83" spans="1:36" s="35" customFormat="1" ht="16.5" customHeight="1">
      <c r="A83" s="35" t="s">
        <v>13</v>
      </c>
      <c r="C83" s="35" t="s">
        <v>51</v>
      </c>
      <c r="V83" s="158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</row>
    <row r="84" spans="12:36" ht="16.5" customHeight="1"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</row>
    <row r="85" spans="1:35" s="524" customFormat="1" ht="22.5">
      <c r="A85" s="1234">
        <v>1</v>
      </c>
      <c r="B85" s="920"/>
      <c r="C85" s="920"/>
      <c r="D85" s="920"/>
      <c r="E85" s="921"/>
      <c r="F85" s="922"/>
      <c r="G85" s="920"/>
      <c r="H85" s="920"/>
      <c r="I85" s="923"/>
      <c r="J85" s="918"/>
      <c r="K85" s="927">
        <v>1</v>
      </c>
      <c r="L85" s="594">
        <f>mergeValue(A85)</f>
        <v>1</v>
      </c>
      <c r="M85" s="642" t="s">
        <v>20</v>
      </c>
      <c r="N85" s="581"/>
      <c r="O85" s="1287"/>
      <c r="P85" s="1288"/>
      <c r="Q85" s="1288"/>
      <c r="R85" s="1288"/>
      <c r="S85" s="1288"/>
      <c r="T85" s="1288"/>
      <c r="U85" s="1288"/>
      <c r="V85" s="1289"/>
      <c r="W85" s="631" t="s">
        <v>659</v>
      </c>
      <c r="X85" s="586"/>
      <c r="Y85" s="586"/>
      <c r="Z85" s="586"/>
      <c r="AA85" s="586"/>
      <c r="AB85" s="586"/>
      <c r="AC85" s="586"/>
      <c r="AD85" s="586"/>
      <c r="AE85" s="586"/>
      <c r="AF85" s="586"/>
      <c r="AG85" s="586"/>
      <c r="AH85" s="586"/>
      <c r="AI85" s="586"/>
    </row>
    <row r="86" spans="1:35" s="524" customFormat="1" ht="22.5">
      <c r="A86" s="1234"/>
      <c r="B86" s="1234">
        <v>1</v>
      </c>
      <c r="C86" s="920"/>
      <c r="D86" s="920"/>
      <c r="E86" s="922"/>
      <c r="F86" s="922"/>
      <c r="G86" s="920"/>
      <c r="H86" s="920"/>
      <c r="I86" s="917"/>
      <c r="J86" s="916"/>
      <c r="K86" s="927">
        <v>1</v>
      </c>
      <c r="L86" s="594" t="str">
        <f>mergeValue(A86)&amp;"."&amp;mergeValue(B86)</f>
        <v>1.1</v>
      </c>
      <c r="M86" s="547" t="s">
        <v>16</v>
      </c>
      <c r="N86" s="581"/>
      <c r="O86" s="1287"/>
      <c r="P86" s="1288"/>
      <c r="Q86" s="1288"/>
      <c r="R86" s="1288"/>
      <c r="S86" s="1288"/>
      <c r="T86" s="1288"/>
      <c r="U86" s="1288"/>
      <c r="V86" s="1289"/>
      <c r="W86" s="631" t="s">
        <v>477</v>
      </c>
      <c r="X86" s="586"/>
      <c r="Y86" s="586"/>
      <c r="Z86" s="586"/>
      <c r="AA86" s="586"/>
      <c r="AB86" s="586"/>
      <c r="AC86" s="586"/>
      <c r="AD86" s="586"/>
      <c r="AE86" s="586"/>
      <c r="AF86" s="586"/>
      <c r="AG86" s="586"/>
      <c r="AH86" s="586"/>
      <c r="AI86" s="586"/>
    </row>
    <row r="87" spans="1:35" s="524" customFormat="1" ht="22.5">
      <c r="A87" s="1234"/>
      <c r="B87" s="1234"/>
      <c r="C87" s="1234">
        <v>1</v>
      </c>
      <c r="D87" s="920"/>
      <c r="E87" s="922"/>
      <c r="F87" s="922"/>
      <c r="G87" s="920"/>
      <c r="H87" s="920"/>
      <c r="I87" s="924"/>
      <c r="J87" s="916"/>
      <c r="K87" s="927">
        <v>1</v>
      </c>
      <c r="L87" s="594" t="str">
        <f>mergeValue(A87)&amp;"."&amp;mergeValue(B87)&amp;"."&amp;mergeValue(C87)</f>
        <v>1.1.1</v>
      </c>
      <c r="M87" s="548" t="s">
        <v>7</v>
      </c>
      <c r="N87" s="581"/>
      <c r="O87" s="1287"/>
      <c r="P87" s="1288"/>
      <c r="Q87" s="1288"/>
      <c r="R87" s="1288"/>
      <c r="S87" s="1288"/>
      <c r="T87" s="1288"/>
      <c r="U87" s="1288"/>
      <c r="V87" s="1289"/>
      <c r="W87" s="631" t="s">
        <v>634</v>
      </c>
      <c r="X87" s="586"/>
      <c r="Y87" s="586"/>
      <c r="Z87" s="586"/>
      <c r="AA87" s="586"/>
      <c r="AB87" s="586"/>
      <c r="AC87" s="586"/>
      <c r="AD87" s="586"/>
      <c r="AE87" s="586"/>
      <c r="AF87" s="586"/>
      <c r="AG87" s="586"/>
      <c r="AH87" s="586"/>
      <c r="AI87" s="586"/>
    </row>
    <row r="88" spans="1:35" s="524" customFormat="1" ht="22.5">
      <c r="A88" s="1234"/>
      <c r="B88" s="1234"/>
      <c r="C88" s="1234"/>
      <c r="D88" s="1234">
        <v>1</v>
      </c>
      <c r="E88" s="922"/>
      <c r="F88" s="922"/>
      <c r="G88" s="920"/>
      <c r="H88" s="920"/>
      <c r="I88" s="1234">
        <v>1</v>
      </c>
      <c r="J88" s="916"/>
      <c r="K88" s="927">
        <v>1</v>
      </c>
      <c r="L88" s="594" t="str">
        <f>mergeValue(A88)&amp;"."&amp;mergeValue(B88)&amp;"."&amp;mergeValue(C88)&amp;"."&amp;mergeValue(D88)</f>
        <v>1.1.1.1</v>
      </c>
      <c r="M88" s="549" t="s">
        <v>22</v>
      </c>
      <c r="N88" s="581"/>
      <c r="O88" s="1287"/>
      <c r="P88" s="1288"/>
      <c r="Q88" s="1288"/>
      <c r="R88" s="1288"/>
      <c r="S88" s="1288"/>
      <c r="T88" s="1288"/>
      <c r="U88" s="1288"/>
      <c r="V88" s="1289"/>
      <c r="W88" s="631" t="s">
        <v>635</v>
      </c>
      <c r="X88" s="586"/>
      <c r="Y88" s="586"/>
      <c r="Z88" s="586"/>
      <c r="AA88" s="586"/>
      <c r="AB88" s="586"/>
      <c r="AC88" s="586"/>
      <c r="AD88" s="586"/>
      <c r="AE88" s="586"/>
      <c r="AF88" s="586"/>
      <c r="AG88" s="586"/>
      <c r="AH88" s="586"/>
      <c r="AI88" s="586"/>
    </row>
    <row r="89" spans="1:35" s="524" customFormat="1" ht="11.25" customHeight="1" hidden="1">
      <c r="A89" s="1234"/>
      <c r="B89" s="1234"/>
      <c r="C89" s="1234"/>
      <c r="D89" s="1234"/>
      <c r="E89" s="1234">
        <v>1</v>
      </c>
      <c r="F89" s="922"/>
      <c r="G89" s="920"/>
      <c r="H89" s="920"/>
      <c r="I89" s="1234"/>
      <c r="J89" s="922"/>
      <c r="K89" s="927">
        <v>1</v>
      </c>
      <c r="L89" s="594"/>
      <c r="M89" s="555"/>
      <c r="N89" s="582"/>
      <c r="O89" s="1290"/>
      <c r="P89" s="1291"/>
      <c r="Q89" s="1291"/>
      <c r="R89" s="1291"/>
      <c r="S89" s="1291"/>
      <c r="T89" s="1291"/>
      <c r="U89" s="1291"/>
      <c r="V89" s="1292"/>
      <c r="W89" s="560"/>
      <c r="X89" s="586"/>
      <c r="Y89" s="586"/>
      <c r="Z89" s="586"/>
      <c r="AA89" s="586"/>
      <c r="AB89" s="586"/>
      <c r="AC89" s="586"/>
      <c r="AD89" s="586"/>
      <c r="AE89" s="586"/>
      <c r="AF89" s="586"/>
      <c r="AG89" s="586"/>
      <c r="AH89" s="586"/>
      <c r="AI89" s="586"/>
    </row>
    <row r="90" spans="1:35" s="524" customFormat="1" ht="90">
      <c r="A90" s="1234"/>
      <c r="B90" s="1234"/>
      <c r="C90" s="1234"/>
      <c r="D90" s="1234"/>
      <c r="E90" s="1234"/>
      <c r="F90" s="1234">
        <v>1</v>
      </c>
      <c r="G90" s="920"/>
      <c r="H90" s="920"/>
      <c r="I90" s="1234"/>
      <c r="J90" s="1240"/>
      <c r="K90" s="927">
        <v>1</v>
      </c>
      <c r="L90" s="594" t="str">
        <f>mergeValue(A90)&amp;"."&amp;mergeValue(B90)&amp;"."&amp;mergeValue(C90)&amp;"."&amp;mergeValue(D90)&amp;"."&amp;mergeValue(F90)</f>
        <v>1.1.1.1.1</v>
      </c>
      <c r="M90" s="555" t="s">
        <v>10</v>
      </c>
      <c r="N90" s="582"/>
      <c r="O90" s="1237"/>
      <c r="P90" s="1238"/>
      <c r="Q90" s="1238"/>
      <c r="R90" s="1238"/>
      <c r="S90" s="1238"/>
      <c r="T90" s="1238"/>
      <c r="U90" s="1238"/>
      <c r="V90" s="1239"/>
      <c r="W90" s="631" t="s">
        <v>636</v>
      </c>
      <c r="X90" s="586"/>
      <c r="Y90" s="590">
        <f>strCheckUnique(Z90:Z93)</f>
      </c>
      <c r="Z90" s="586"/>
      <c r="AA90" s="590"/>
      <c r="AB90" s="586"/>
      <c r="AC90" s="586"/>
      <c r="AD90" s="586"/>
      <c r="AE90" s="586"/>
      <c r="AF90" s="586"/>
      <c r="AG90" s="586"/>
      <c r="AH90" s="586"/>
      <c r="AI90" s="586"/>
    </row>
    <row r="91" spans="1:35" s="524" customFormat="1" ht="192" customHeight="1">
      <c r="A91" s="1234"/>
      <c r="B91" s="1234"/>
      <c r="C91" s="1234"/>
      <c r="D91" s="1234"/>
      <c r="E91" s="1234"/>
      <c r="F91" s="1234"/>
      <c r="G91" s="920">
        <v>1</v>
      </c>
      <c r="H91" s="920"/>
      <c r="I91" s="1234"/>
      <c r="J91" s="1240"/>
      <c r="K91" s="919"/>
      <c r="L91" s="594" t="str">
        <f>mergeValue(A91)&amp;"."&amp;mergeValue(B91)&amp;"."&amp;mergeValue(C91)&amp;"."&amp;mergeValue(D91)&amp;"."&amp;mergeValue(F91)&amp;"."&amp;mergeValue(G91)</f>
        <v>1.1.1.1.1.1</v>
      </c>
      <c r="M91" s="1070"/>
      <c r="N91" s="587"/>
      <c r="O91" s="563"/>
      <c r="P91" s="563"/>
      <c r="Q91" s="563"/>
      <c r="R91" s="1241"/>
      <c r="S91" s="1230" t="s">
        <v>84</v>
      </c>
      <c r="T91" s="1241"/>
      <c r="U91" s="1230" t="s">
        <v>84</v>
      </c>
      <c r="V91" s="538"/>
      <c r="W91" s="1204" t="s">
        <v>660</v>
      </c>
      <c r="X91" s="586">
        <f>strCheckDate(O92:V92)</f>
      </c>
      <c r="Y91" s="590"/>
      <c r="Z91" s="590">
        <f>IF(M91="","",M91)</f>
      </c>
      <c r="AA91" s="590"/>
      <c r="AB91" s="590"/>
      <c r="AC91" s="590"/>
      <c r="AD91" s="586"/>
      <c r="AE91" s="586"/>
      <c r="AF91" s="586"/>
      <c r="AG91" s="586"/>
      <c r="AH91" s="586"/>
      <c r="AI91" s="586"/>
    </row>
    <row r="92" spans="1:35" s="524" customFormat="1" ht="11.25" customHeight="1" hidden="1">
      <c r="A92" s="1234"/>
      <c r="B92" s="1234"/>
      <c r="C92" s="1234"/>
      <c r="D92" s="1234"/>
      <c r="E92" s="1234"/>
      <c r="F92" s="1234"/>
      <c r="G92" s="920"/>
      <c r="H92" s="920"/>
      <c r="I92" s="1234"/>
      <c r="J92" s="1240"/>
      <c r="K92" s="927">
        <v>1</v>
      </c>
      <c r="L92" s="601"/>
      <c r="M92" s="647"/>
      <c r="N92" s="587"/>
      <c r="O92" s="563"/>
      <c r="P92" s="563"/>
      <c r="Q92" s="585" t="str">
        <f>R91&amp;"-"&amp;T91</f>
        <v>-</v>
      </c>
      <c r="R92" s="1241"/>
      <c r="S92" s="1230"/>
      <c r="T92" s="1241"/>
      <c r="U92" s="1230"/>
      <c r="V92" s="538"/>
      <c r="W92" s="1204"/>
      <c r="X92" s="586"/>
      <c r="Y92" s="590"/>
      <c r="Z92" s="590"/>
      <c r="AA92" s="590"/>
      <c r="AB92" s="590"/>
      <c r="AC92" s="590"/>
      <c r="AD92" s="586"/>
      <c r="AE92" s="586"/>
      <c r="AF92" s="586"/>
      <c r="AG92" s="586"/>
      <c r="AH92" s="586"/>
      <c r="AI92" s="586"/>
    </row>
    <row r="93" spans="1:35" s="523" customFormat="1" ht="15" customHeight="1">
      <c r="A93" s="1234"/>
      <c r="B93" s="1234"/>
      <c r="C93" s="1234"/>
      <c r="D93" s="1234"/>
      <c r="E93" s="1234"/>
      <c r="F93" s="1234"/>
      <c r="G93" s="920"/>
      <c r="H93" s="920"/>
      <c r="I93" s="1234"/>
      <c r="J93" s="1240"/>
      <c r="K93" s="927">
        <v>1</v>
      </c>
      <c r="L93" s="539"/>
      <c r="M93" s="557" t="s">
        <v>25</v>
      </c>
      <c r="N93" s="552"/>
      <c r="O93" s="546"/>
      <c r="P93" s="546"/>
      <c r="Q93" s="546"/>
      <c r="R93" s="574"/>
      <c r="S93" s="565"/>
      <c r="T93" s="564"/>
      <c r="U93" s="552"/>
      <c r="V93" s="561"/>
      <c r="W93" s="1204"/>
      <c r="X93" s="588"/>
      <c r="Y93" s="588"/>
      <c r="Z93" s="588"/>
      <c r="AA93" s="588"/>
      <c r="AB93" s="588"/>
      <c r="AC93" s="588"/>
      <c r="AD93" s="588"/>
      <c r="AE93" s="588"/>
      <c r="AF93" s="588"/>
      <c r="AG93" s="588"/>
      <c r="AH93" s="588"/>
      <c r="AI93" s="588"/>
    </row>
    <row r="94" spans="1:36" s="523" customFormat="1" ht="15" customHeight="1">
      <c r="A94" s="1234"/>
      <c r="B94" s="1234"/>
      <c r="C94" s="1234"/>
      <c r="D94" s="1234"/>
      <c r="E94" s="1234"/>
      <c r="F94" s="922"/>
      <c r="G94" s="922"/>
      <c r="H94" s="920"/>
      <c r="I94" s="1234"/>
      <c r="J94" s="922"/>
      <c r="K94" s="926"/>
      <c r="L94" s="539"/>
      <c r="M94" s="552" t="s">
        <v>11</v>
      </c>
      <c r="N94" s="557"/>
      <c r="O94" s="557"/>
      <c r="P94" s="557"/>
      <c r="Q94" s="557"/>
      <c r="R94" s="557"/>
      <c r="S94" s="557"/>
      <c r="T94" s="557"/>
      <c r="U94" s="557"/>
      <c r="V94" s="557"/>
      <c r="W94" s="561"/>
      <c r="X94" s="588"/>
      <c r="Y94" s="588"/>
      <c r="Z94" s="588"/>
      <c r="AA94" s="588"/>
      <c r="AB94" s="588"/>
      <c r="AC94" s="588"/>
      <c r="AD94" s="588"/>
      <c r="AE94" s="588"/>
      <c r="AF94" s="588"/>
      <c r="AG94" s="588"/>
      <c r="AH94" s="588"/>
      <c r="AI94" s="588"/>
      <c r="AJ94" s="588"/>
    </row>
    <row r="95" spans="1:36" s="523" customFormat="1" ht="15" customHeight="1" hidden="1">
      <c r="A95" s="1234"/>
      <c r="B95" s="1234"/>
      <c r="C95" s="1234"/>
      <c r="D95" s="1234"/>
      <c r="E95" s="922"/>
      <c r="F95" s="922"/>
      <c r="G95" s="922"/>
      <c r="H95" s="920"/>
      <c r="I95" s="1234"/>
      <c r="J95" s="922"/>
      <c r="K95" s="926"/>
      <c r="L95" s="539"/>
      <c r="M95" s="552"/>
      <c r="N95" s="557"/>
      <c r="O95" s="557"/>
      <c r="P95" s="557"/>
      <c r="Q95" s="557"/>
      <c r="R95" s="557"/>
      <c r="S95" s="557"/>
      <c r="T95" s="557"/>
      <c r="U95" s="557"/>
      <c r="V95" s="557"/>
      <c r="W95" s="561"/>
      <c r="X95" s="588"/>
      <c r="Y95" s="588"/>
      <c r="Z95" s="588"/>
      <c r="AA95" s="588"/>
      <c r="AB95" s="588"/>
      <c r="AC95" s="588"/>
      <c r="AD95" s="588"/>
      <c r="AE95" s="588"/>
      <c r="AF95" s="588"/>
      <c r="AG95" s="588"/>
      <c r="AH95" s="588"/>
      <c r="AI95" s="588"/>
      <c r="AJ95" s="588"/>
    </row>
    <row r="96" spans="1:35" s="523" customFormat="1" ht="15" customHeight="1">
      <c r="A96" s="1234"/>
      <c r="B96" s="1234"/>
      <c r="C96" s="1234"/>
      <c r="D96" s="925"/>
      <c r="E96" s="925"/>
      <c r="F96" s="922"/>
      <c r="G96" s="920"/>
      <c r="H96" s="920"/>
      <c r="I96" s="918"/>
      <c r="J96" s="915"/>
      <c r="K96" s="927">
        <v>1</v>
      </c>
      <c r="L96" s="539"/>
      <c r="M96" s="551" t="s">
        <v>17</v>
      </c>
      <c r="N96" s="550"/>
      <c r="O96" s="546"/>
      <c r="P96" s="546"/>
      <c r="Q96" s="546"/>
      <c r="R96" s="574"/>
      <c r="S96" s="565"/>
      <c r="T96" s="564"/>
      <c r="U96" s="550"/>
      <c r="V96" s="565"/>
      <c r="W96" s="561"/>
      <c r="X96" s="588"/>
      <c r="Y96" s="588"/>
      <c r="Z96" s="588"/>
      <c r="AA96" s="588"/>
      <c r="AB96" s="588"/>
      <c r="AC96" s="588"/>
      <c r="AD96" s="588"/>
      <c r="AE96" s="588"/>
      <c r="AF96" s="588"/>
      <c r="AG96" s="588"/>
      <c r="AH96" s="588"/>
      <c r="AI96" s="588"/>
    </row>
    <row r="97" spans="1:35" s="523" customFormat="1" ht="15" customHeight="1">
      <c r="A97" s="1234"/>
      <c r="B97" s="1234"/>
      <c r="C97" s="925"/>
      <c r="D97" s="925"/>
      <c r="E97" s="925"/>
      <c r="F97" s="925"/>
      <c r="G97" s="920"/>
      <c r="H97" s="920"/>
      <c r="I97" s="928"/>
      <c r="J97" s="915"/>
      <c r="K97" s="927">
        <v>1</v>
      </c>
      <c r="L97" s="539"/>
      <c r="M97" s="550" t="s">
        <v>18</v>
      </c>
      <c r="N97" s="550"/>
      <c r="O97" s="546"/>
      <c r="P97" s="546"/>
      <c r="Q97" s="546"/>
      <c r="R97" s="574"/>
      <c r="S97" s="565"/>
      <c r="T97" s="564"/>
      <c r="U97" s="550"/>
      <c r="V97" s="565"/>
      <c r="W97" s="561"/>
      <c r="X97" s="588"/>
      <c r="Y97" s="588"/>
      <c r="Z97" s="588"/>
      <c r="AA97" s="588"/>
      <c r="AB97" s="588"/>
      <c r="AC97" s="588"/>
      <c r="AD97" s="588"/>
      <c r="AE97" s="588"/>
      <c r="AF97" s="588"/>
      <c r="AG97" s="588"/>
      <c r="AH97" s="588"/>
      <c r="AI97" s="588"/>
    </row>
    <row r="98" spans="1:35" s="523" customFormat="1" ht="15" customHeight="1">
      <c r="A98" s="1234"/>
      <c r="B98" s="925"/>
      <c r="C98" s="925"/>
      <c r="D98" s="925"/>
      <c r="E98" s="925"/>
      <c r="F98" s="925"/>
      <c r="G98" s="920"/>
      <c r="H98" s="920"/>
      <c r="I98" s="918"/>
      <c r="J98" s="915"/>
      <c r="K98" s="927">
        <v>1</v>
      </c>
      <c r="L98" s="539"/>
      <c r="M98" s="559" t="s">
        <v>19</v>
      </c>
      <c r="N98" s="550"/>
      <c r="O98" s="546"/>
      <c r="P98" s="546"/>
      <c r="Q98" s="546"/>
      <c r="R98" s="574"/>
      <c r="S98" s="565"/>
      <c r="T98" s="564"/>
      <c r="U98" s="550"/>
      <c r="V98" s="565"/>
      <c r="W98" s="561"/>
      <c r="X98" s="588"/>
      <c r="Y98" s="588"/>
      <c r="Z98" s="588"/>
      <c r="AA98" s="588"/>
      <c r="AB98" s="588"/>
      <c r="AC98" s="588"/>
      <c r="AD98" s="588"/>
      <c r="AE98" s="588"/>
      <c r="AF98" s="588"/>
      <c r="AG98" s="588"/>
      <c r="AH98" s="588"/>
      <c r="AI98" s="588"/>
    </row>
    <row r="99" spans="1:35" s="523" customFormat="1" ht="15" customHeight="1">
      <c r="A99" s="914"/>
      <c r="B99" s="914"/>
      <c r="C99" s="914"/>
      <c r="D99" s="914"/>
      <c r="E99" s="914"/>
      <c r="F99" s="914"/>
      <c r="G99" s="914"/>
      <c r="H99" s="914"/>
      <c r="I99" s="914"/>
      <c r="J99" s="914"/>
      <c r="K99" s="914"/>
      <c r="L99" s="493"/>
      <c r="M99" s="566" t="s">
        <v>309</v>
      </c>
      <c r="N99" s="550"/>
      <c r="O99" s="546"/>
      <c r="P99" s="546"/>
      <c r="Q99" s="546"/>
      <c r="R99" s="574"/>
      <c r="S99" s="565"/>
      <c r="T99" s="564"/>
      <c r="U99" s="550"/>
      <c r="V99" s="565"/>
      <c r="W99" s="561"/>
      <c r="X99" s="588"/>
      <c r="Y99" s="588"/>
      <c r="Z99" s="588"/>
      <c r="AA99" s="588"/>
      <c r="AB99" s="588"/>
      <c r="AC99" s="588"/>
      <c r="AD99" s="588"/>
      <c r="AE99" s="588"/>
      <c r="AF99" s="588"/>
      <c r="AG99" s="588"/>
      <c r="AH99" s="588"/>
      <c r="AI99" s="588"/>
    </row>
    <row r="100" spans="1:35" s="598" customFormat="1" ht="15" customHeight="1">
      <c r="A100" s="597"/>
      <c r="B100" s="597"/>
      <c r="C100" s="597"/>
      <c r="D100" s="597"/>
      <c r="E100" s="597"/>
      <c r="F100" s="597"/>
      <c r="G100" s="596"/>
      <c r="H100" s="597"/>
      <c r="I100" s="682"/>
      <c r="J100" s="683"/>
      <c r="L100" s="599"/>
      <c r="M100" s="677"/>
      <c r="N100" s="678"/>
      <c r="O100" s="679"/>
      <c r="P100" s="679"/>
      <c r="Q100" s="679"/>
      <c r="R100" s="680"/>
      <c r="S100" s="554"/>
      <c r="T100" s="681"/>
      <c r="U100" s="678"/>
      <c r="V100" s="554"/>
      <c r="W100" s="554"/>
      <c r="X100" s="597"/>
      <c r="Y100" s="597"/>
      <c r="Z100" s="597"/>
      <c r="AA100" s="597"/>
      <c r="AB100" s="597"/>
      <c r="AC100" s="597"/>
      <c r="AD100" s="597"/>
      <c r="AE100" s="597"/>
      <c r="AF100" s="597"/>
      <c r="AG100" s="597"/>
      <c r="AH100" s="597"/>
      <c r="AI100" s="597"/>
    </row>
    <row r="101" spans="7:22" s="35" customFormat="1" ht="16.5" customHeight="1">
      <c r="G101" s="35" t="s">
        <v>13</v>
      </c>
      <c r="I101" s="35" t="s">
        <v>68</v>
      </c>
      <c r="V101" s="158"/>
    </row>
    <row r="102" spans="24:26" ht="16.5" customHeight="1">
      <c r="X102" s="470"/>
      <c r="Y102" s="43"/>
      <c r="Z102" s="43"/>
    </row>
    <row r="103" spans="1:40" s="524" customFormat="1" ht="22.5">
      <c r="A103" s="1234">
        <v>1</v>
      </c>
      <c r="B103" s="1080"/>
      <c r="C103" s="1080"/>
      <c r="D103" s="1080"/>
      <c r="E103" s="1081"/>
      <c r="F103" s="1082"/>
      <c r="G103" s="1080"/>
      <c r="H103" s="1080"/>
      <c r="I103" s="1061"/>
      <c r="J103" s="1066"/>
      <c r="K103" s="1066"/>
      <c r="L103" s="594">
        <f>mergeValue(A103)</f>
        <v>1</v>
      </c>
      <c r="M103" s="642" t="s">
        <v>20</v>
      </c>
      <c r="N103" s="581"/>
      <c r="O103" s="1287"/>
      <c r="P103" s="1288"/>
      <c r="Q103" s="1288"/>
      <c r="R103" s="1288"/>
      <c r="S103" s="1288"/>
      <c r="T103" s="1288"/>
      <c r="U103" s="1288"/>
      <c r="V103" s="1288"/>
      <c r="W103" s="1288"/>
      <c r="X103" s="1288"/>
      <c r="Y103" s="1288"/>
      <c r="Z103" s="1288"/>
      <c r="AA103" s="1289"/>
      <c r="AB103" s="631" t="s">
        <v>476</v>
      </c>
      <c r="AC103" s="586"/>
      <c r="AD103" s="586"/>
      <c r="AE103" s="586"/>
      <c r="AF103" s="586"/>
      <c r="AG103" s="586"/>
      <c r="AH103" s="586"/>
      <c r="AI103" s="586"/>
      <c r="AJ103" s="586"/>
      <c r="AK103" s="586"/>
      <c r="AL103" s="586"/>
      <c r="AM103" s="586"/>
      <c r="AN103" s="586"/>
    </row>
    <row r="104" spans="1:40" s="524" customFormat="1" ht="22.5">
      <c r="A104" s="1234"/>
      <c r="B104" s="1234">
        <v>1</v>
      </c>
      <c r="C104" s="1080"/>
      <c r="D104" s="1080"/>
      <c r="E104" s="1082"/>
      <c r="F104" s="1082"/>
      <c r="G104" s="1080"/>
      <c r="H104" s="1080"/>
      <c r="I104" s="1068"/>
      <c r="J104" s="1063"/>
      <c r="K104" s="1062"/>
      <c r="L104" s="594" t="str">
        <f>mergeValue(A104)&amp;"."&amp;mergeValue(B104)</f>
        <v>1.1</v>
      </c>
      <c r="M104" s="547" t="s">
        <v>16</v>
      </c>
      <c r="N104" s="581"/>
      <c r="O104" s="1287"/>
      <c r="P104" s="1288"/>
      <c r="Q104" s="1288"/>
      <c r="R104" s="1288"/>
      <c r="S104" s="1288"/>
      <c r="T104" s="1288"/>
      <c r="U104" s="1288"/>
      <c r="V104" s="1288"/>
      <c r="W104" s="1288"/>
      <c r="X104" s="1288"/>
      <c r="Y104" s="1288"/>
      <c r="Z104" s="1288"/>
      <c r="AA104" s="1289"/>
      <c r="AB104" s="631" t="s">
        <v>477</v>
      </c>
      <c r="AC104" s="586"/>
      <c r="AD104" s="586"/>
      <c r="AE104" s="586"/>
      <c r="AF104" s="586"/>
      <c r="AG104" s="586"/>
      <c r="AH104" s="586"/>
      <c r="AI104" s="586"/>
      <c r="AJ104" s="586"/>
      <c r="AK104" s="586"/>
      <c r="AL104" s="586"/>
      <c r="AM104" s="586"/>
      <c r="AN104" s="586"/>
    </row>
    <row r="105" spans="1:40" s="524" customFormat="1" ht="22.5">
      <c r="A105" s="1234"/>
      <c r="B105" s="1234"/>
      <c r="C105" s="1234">
        <v>1</v>
      </c>
      <c r="D105" s="1080"/>
      <c r="E105" s="1082"/>
      <c r="F105" s="1082"/>
      <c r="G105" s="1080"/>
      <c r="H105" s="1080"/>
      <c r="I105" s="1068"/>
      <c r="J105" s="1063"/>
      <c r="K105" s="1062"/>
      <c r="L105" s="594" t="str">
        <f>mergeValue(A105)&amp;"."&amp;mergeValue(B105)&amp;"."&amp;mergeValue(C105)</f>
        <v>1.1.1</v>
      </c>
      <c r="M105" s="548" t="s">
        <v>7</v>
      </c>
      <c r="N105" s="581"/>
      <c r="O105" s="1287"/>
      <c r="P105" s="1288"/>
      <c r="Q105" s="1288"/>
      <c r="R105" s="1288"/>
      <c r="S105" s="1288"/>
      <c r="T105" s="1288"/>
      <c r="U105" s="1288"/>
      <c r="V105" s="1288"/>
      <c r="W105" s="1288"/>
      <c r="X105" s="1288"/>
      <c r="Y105" s="1288"/>
      <c r="Z105" s="1288"/>
      <c r="AA105" s="1289"/>
      <c r="AB105" s="631" t="s">
        <v>634</v>
      </c>
      <c r="AC105" s="586"/>
      <c r="AD105" s="586"/>
      <c r="AE105" s="586"/>
      <c r="AF105" s="586"/>
      <c r="AG105" s="586"/>
      <c r="AH105" s="586"/>
      <c r="AI105" s="586"/>
      <c r="AJ105" s="586"/>
      <c r="AK105" s="586"/>
      <c r="AL105" s="586"/>
      <c r="AM105" s="586"/>
      <c r="AN105" s="586"/>
    </row>
    <row r="106" spans="1:40" s="524" customFormat="1" ht="22.5">
      <c r="A106" s="1234"/>
      <c r="B106" s="1234"/>
      <c r="C106" s="1234"/>
      <c r="D106" s="1234">
        <v>1</v>
      </c>
      <c r="E106" s="1082"/>
      <c r="F106" s="1082"/>
      <c r="G106" s="1080"/>
      <c r="H106" s="1080"/>
      <c r="I106" s="1068"/>
      <c r="J106" s="1063"/>
      <c r="K106" s="1062"/>
      <c r="L106" s="594" t="str">
        <f>mergeValue(A106)&amp;"."&amp;mergeValue(B106)&amp;"."&amp;mergeValue(C106)&amp;"."&amp;mergeValue(D106)</f>
        <v>1.1.1.1</v>
      </c>
      <c r="M106" s="549" t="s">
        <v>22</v>
      </c>
      <c r="N106" s="581"/>
      <c r="O106" s="1287"/>
      <c r="P106" s="1288"/>
      <c r="Q106" s="1288"/>
      <c r="R106" s="1288"/>
      <c r="S106" s="1288"/>
      <c r="T106" s="1288"/>
      <c r="U106" s="1288"/>
      <c r="V106" s="1288"/>
      <c r="W106" s="1288"/>
      <c r="X106" s="1288"/>
      <c r="Y106" s="1288"/>
      <c r="Z106" s="1288"/>
      <c r="AA106" s="1289"/>
      <c r="AB106" s="631" t="s">
        <v>635</v>
      </c>
      <c r="AC106" s="586"/>
      <c r="AD106" s="586"/>
      <c r="AE106" s="586"/>
      <c r="AF106" s="586"/>
      <c r="AG106" s="586"/>
      <c r="AH106" s="586"/>
      <c r="AI106" s="586"/>
      <c r="AJ106" s="586"/>
      <c r="AK106" s="586"/>
      <c r="AL106" s="586"/>
      <c r="AM106" s="586"/>
      <c r="AN106" s="586"/>
    </row>
    <row r="107" spans="1:40" s="524" customFormat="1" ht="0" customHeight="1" hidden="1">
      <c r="A107" s="1234"/>
      <c r="B107" s="1234"/>
      <c r="C107" s="1234"/>
      <c r="D107" s="1234"/>
      <c r="E107" s="1234">
        <v>1</v>
      </c>
      <c r="F107" s="1082"/>
      <c r="G107" s="1080"/>
      <c r="H107" s="1080"/>
      <c r="I107" s="1067"/>
      <c r="J107" s="1063"/>
      <c r="K107" s="1062"/>
      <c r="L107" s="594"/>
      <c r="M107" s="555"/>
      <c r="N107" s="582"/>
      <c r="O107" s="1290"/>
      <c r="P107" s="1291"/>
      <c r="Q107" s="1291"/>
      <c r="R107" s="1291"/>
      <c r="S107" s="1291"/>
      <c r="T107" s="1291"/>
      <c r="U107" s="1291"/>
      <c r="V107" s="1291"/>
      <c r="W107" s="1291"/>
      <c r="X107" s="1291"/>
      <c r="Y107" s="1291"/>
      <c r="Z107" s="1291"/>
      <c r="AA107" s="1292"/>
      <c r="AB107" s="631"/>
      <c r="AC107" s="586"/>
      <c r="AD107" s="586"/>
      <c r="AE107" s="586"/>
      <c r="AF107" s="586"/>
      <c r="AG107" s="586"/>
      <c r="AH107" s="586"/>
      <c r="AI107" s="586"/>
      <c r="AJ107" s="586"/>
      <c r="AK107" s="586"/>
      <c r="AL107" s="586"/>
      <c r="AM107" s="586"/>
      <c r="AN107" s="586"/>
    </row>
    <row r="108" spans="1:40" s="524" customFormat="1" ht="90">
      <c r="A108" s="1234"/>
      <c r="B108" s="1234"/>
      <c r="C108" s="1234"/>
      <c r="D108" s="1234"/>
      <c r="E108" s="1234"/>
      <c r="F108" s="1234">
        <v>1</v>
      </c>
      <c r="G108" s="1080"/>
      <c r="H108" s="1080"/>
      <c r="I108" s="1256"/>
      <c r="J108" s="1063"/>
      <c r="K108" s="1062"/>
      <c r="L108" s="594" t="str">
        <f>mergeValue(A108)&amp;"."&amp;mergeValue(B108)&amp;"."&amp;mergeValue(C108)&amp;"."&amp;mergeValue(D108)&amp;"."&amp;mergeValue(F108)</f>
        <v>1.1.1.1.1</v>
      </c>
      <c r="M108" s="556" t="s">
        <v>10</v>
      </c>
      <c r="N108" s="582"/>
      <c r="O108" s="1237"/>
      <c r="P108" s="1238"/>
      <c r="Q108" s="1238"/>
      <c r="R108" s="1238"/>
      <c r="S108" s="1238"/>
      <c r="T108" s="1238"/>
      <c r="U108" s="1238"/>
      <c r="V108" s="1238"/>
      <c r="W108" s="1238"/>
      <c r="X108" s="1238"/>
      <c r="Y108" s="1238"/>
      <c r="Z108" s="1238"/>
      <c r="AA108" s="1239"/>
      <c r="AB108" s="631" t="s">
        <v>636</v>
      </c>
      <c r="AC108" s="586"/>
      <c r="AD108" s="590">
        <f>strCheckUnique(AE108:AE113)</f>
      </c>
      <c r="AE108" s="586"/>
      <c r="AF108" s="590"/>
      <c r="AG108" s="586"/>
      <c r="AH108" s="586"/>
      <c r="AI108" s="586"/>
      <c r="AJ108" s="586"/>
      <c r="AK108" s="586"/>
      <c r="AL108" s="586"/>
      <c r="AM108" s="586"/>
      <c r="AN108" s="586"/>
    </row>
    <row r="109" spans="1:40" s="524" customFormat="1" ht="135">
      <c r="A109" s="1234"/>
      <c r="B109" s="1234"/>
      <c r="C109" s="1234"/>
      <c r="D109" s="1234"/>
      <c r="E109" s="1234"/>
      <c r="F109" s="1234"/>
      <c r="G109" s="1234">
        <v>1</v>
      </c>
      <c r="H109" s="1080"/>
      <c r="I109" s="1256"/>
      <c r="J109" s="1257"/>
      <c r="K109" s="1069"/>
      <c r="L109" s="594" t="str">
        <f>mergeValue(A109)&amp;"."&amp;mergeValue(B109)&amp;"."&amp;mergeValue(C109)&amp;"."&amp;mergeValue(D109)&amp;"."&amp;mergeValue(F109)&amp;"."&amp;mergeValue(G109)</f>
        <v>1.1.1.1.1.1</v>
      </c>
      <c r="M109" s="1070" t="s">
        <v>651</v>
      </c>
      <c r="N109" s="647"/>
      <c r="O109" s="563"/>
      <c r="P109" s="563"/>
      <c r="Q109" s="563"/>
      <c r="R109" s="494"/>
      <c r="S109" s="1096"/>
      <c r="T109" s="494"/>
      <c r="U109" s="1096"/>
      <c r="V109" s="585" t="str">
        <f>W109&amp;"-"&amp;Y109</f>
        <v>-</v>
      </c>
      <c r="W109" s="1241"/>
      <c r="X109" s="1230" t="s">
        <v>84</v>
      </c>
      <c r="Y109" s="1241"/>
      <c r="Z109" s="1230" t="s">
        <v>84</v>
      </c>
      <c r="AA109" s="538"/>
      <c r="AB109" s="631" t="s">
        <v>669</v>
      </c>
      <c r="AC109" s="586">
        <f>strCheckDate(O109:AA109)</f>
      </c>
      <c r="AD109" s="590"/>
      <c r="AE109" s="590" t="str">
        <f>IF(M109="","",M109)</f>
        <v>горячая вода в системе централизованного теплоснабжения на горячее водоснабжение</v>
      </c>
      <c r="AF109" s="590"/>
      <c r="AG109" s="590"/>
      <c r="AH109" s="590"/>
      <c r="AI109" s="586"/>
      <c r="AJ109" s="586"/>
      <c r="AK109" s="586"/>
      <c r="AL109" s="586"/>
      <c r="AM109" s="586"/>
      <c r="AN109" s="586"/>
    </row>
    <row r="110" spans="1:40" s="524" customFormat="1" ht="102.75" customHeight="1">
      <c r="A110" s="1234"/>
      <c r="B110" s="1234"/>
      <c r="C110" s="1234"/>
      <c r="D110" s="1234"/>
      <c r="E110" s="1234"/>
      <c r="F110" s="1234"/>
      <c r="G110" s="1234"/>
      <c r="H110" s="1080">
        <v>1</v>
      </c>
      <c r="I110" s="1256"/>
      <c r="J110" s="1257"/>
      <c r="K110" s="1069"/>
      <c r="L110" s="594" t="str">
        <f>mergeValue(A110)&amp;"."&amp;mergeValue(B110)&amp;"."&amp;mergeValue(C110)&amp;"."&amp;mergeValue(D110)&amp;"."&amp;mergeValue(F110)&amp;"."&amp;mergeValue(G110)&amp;"."&amp;mergeValue(H110)</f>
        <v>1.1.1.1.1.1.1</v>
      </c>
      <c r="M110" s="1072"/>
      <c r="N110" s="495"/>
      <c r="O110" s="563"/>
      <c r="P110" s="563"/>
      <c r="Q110" s="563"/>
      <c r="R110" s="494"/>
      <c r="S110" s="1096"/>
      <c r="T110" s="494"/>
      <c r="U110" s="1096"/>
      <c r="V110" s="585" t="str">
        <f>W110&amp;"-"&amp;Y110</f>
        <v>-</v>
      </c>
      <c r="W110" s="1241"/>
      <c r="X110" s="1230"/>
      <c r="Y110" s="1241"/>
      <c r="Z110" s="1230"/>
      <c r="AA110" s="671"/>
      <c r="AB110" s="1204" t="s">
        <v>670</v>
      </c>
      <c r="AC110" s="586">
        <f>strCheckDate(O110:AA110)</f>
      </c>
      <c r="AD110" s="586"/>
      <c r="AE110" s="586"/>
      <c r="AF110" s="590"/>
      <c r="AG110" s="586"/>
      <c r="AH110" s="586"/>
      <c r="AI110" s="586"/>
      <c r="AJ110" s="586"/>
      <c r="AK110" s="586"/>
      <c r="AL110" s="586"/>
      <c r="AM110" s="586"/>
      <c r="AN110" s="586"/>
    </row>
    <row r="111" spans="1:40" s="524" customFormat="1" ht="0" customHeight="1" hidden="1">
      <c r="A111" s="1234"/>
      <c r="B111" s="1234"/>
      <c r="C111" s="1234"/>
      <c r="D111" s="1234"/>
      <c r="E111" s="1234"/>
      <c r="F111" s="1234"/>
      <c r="G111" s="1234"/>
      <c r="H111" s="1080"/>
      <c r="I111" s="1256"/>
      <c r="J111" s="1257"/>
      <c r="K111" s="1069"/>
      <c r="L111" s="601"/>
      <c r="M111" s="647"/>
      <c r="N111" s="647"/>
      <c r="O111" s="563"/>
      <c r="P111" s="494"/>
      <c r="Q111" s="494"/>
      <c r="R111" s="494"/>
      <c r="S111" s="494"/>
      <c r="T111" s="494"/>
      <c r="U111" s="560"/>
      <c r="V111" s="585"/>
      <c r="W111" s="1229"/>
      <c r="X111" s="1230"/>
      <c r="Y111" s="1229"/>
      <c r="Z111" s="1230"/>
      <c r="AA111" s="538"/>
      <c r="AB111" s="1204"/>
      <c r="AC111" s="586"/>
      <c r="AD111" s="586"/>
      <c r="AE111" s="586"/>
      <c r="AF111" s="590">
        <f ca="1">OFFSET(AF111,-1,0)</f>
        <v>0</v>
      </c>
      <c r="AG111" s="586"/>
      <c r="AH111" s="586"/>
      <c r="AI111" s="586"/>
      <c r="AJ111" s="586"/>
      <c r="AK111" s="586"/>
      <c r="AL111" s="586"/>
      <c r="AM111" s="586"/>
      <c r="AN111" s="586"/>
    </row>
    <row r="112" spans="1:40" s="523" customFormat="1" ht="15" customHeight="1">
      <c r="A112" s="1234"/>
      <c r="B112" s="1234"/>
      <c r="C112" s="1234"/>
      <c r="D112" s="1234"/>
      <c r="E112" s="1234"/>
      <c r="F112" s="1234"/>
      <c r="G112" s="1234"/>
      <c r="H112" s="1080"/>
      <c r="I112" s="1256"/>
      <c r="J112" s="1257"/>
      <c r="K112" s="1071"/>
      <c r="L112" s="539"/>
      <c r="M112" s="558" t="s">
        <v>41</v>
      </c>
      <c r="N112" s="552"/>
      <c r="O112" s="546"/>
      <c r="P112" s="546"/>
      <c r="Q112" s="546"/>
      <c r="R112" s="546"/>
      <c r="S112" s="546"/>
      <c r="T112" s="546"/>
      <c r="U112" s="546"/>
      <c r="V112" s="546"/>
      <c r="W112" s="564"/>
      <c r="X112" s="565"/>
      <c r="Y112" s="564"/>
      <c r="Z112" s="552"/>
      <c r="AA112" s="561"/>
      <c r="AB112" s="1204"/>
      <c r="AC112" s="588"/>
      <c r="AD112" s="588"/>
      <c r="AE112" s="588"/>
      <c r="AF112" s="588"/>
      <c r="AG112" s="588"/>
      <c r="AH112" s="588"/>
      <c r="AI112" s="588"/>
      <c r="AJ112" s="588"/>
      <c r="AK112" s="588"/>
      <c r="AL112" s="588"/>
      <c r="AM112" s="588"/>
      <c r="AN112" s="588"/>
    </row>
    <row r="113" spans="1:40" s="523" customFormat="1" ht="15" customHeight="1">
      <c r="A113" s="1234"/>
      <c r="B113" s="1234"/>
      <c r="C113" s="1234"/>
      <c r="D113" s="1234"/>
      <c r="E113" s="1234"/>
      <c r="F113" s="1234"/>
      <c r="G113" s="1080"/>
      <c r="H113" s="1080"/>
      <c r="I113" s="1256"/>
      <c r="J113" s="1077"/>
      <c r="K113" s="1071"/>
      <c r="L113" s="539"/>
      <c r="M113" s="557" t="s">
        <v>25</v>
      </c>
      <c r="N113" s="558"/>
      <c r="O113" s="558"/>
      <c r="P113" s="558"/>
      <c r="Q113" s="558"/>
      <c r="R113" s="558"/>
      <c r="S113" s="558"/>
      <c r="T113" s="558"/>
      <c r="U113" s="558"/>
      <c r="V113" s="558"/>
      <c r="W113" s="558"/>
      <c r="X113" s="558"/>
      <c r="Y113" s="558"/>
      <c r="Z113" s="558"/>
      <c r="AA113" s="558"/>
      <c r="AB113" s="561"/>
      <c r="AC113" s="588"/>
      <c r="AD113" s="588"/>
      <c r="AE113" s="588"/>
      <c r="AF113" s="588"/>
      <c r="AG113" s="588"/>
      <c r="AH113" s="588"/>
      <c r="AI113" s="588"/>
      <c r="AJ113" s="588"/>
      <c r="AK113" s="588"/>
      <c r="AL113" s="588"/>
      <c r="AM113" s="588"/>
      <c r="AN113" s="588"/>
    </row>
    <row r="114" spans="1:40" s="523" customFormat="1" ht="15" customHeight="1">
      <c r="A114" s="1234"/>
      <c r="B114" s="1234"/>
      <c r="C114" s="1234"/>
      <c r="D114" s="1234"/>
      <c r="E114" s="1234"/>
      <c r="F114" s="1083"/>
      <c r="G114" s="1080"/>
      <c r="H114" s="1080"/>
      <c r="I114" s="1067"/>
      <c r="J114" s="1065"/>
      <c r="K114" s="1071"/>
      <c r="L114" s="539"/>
      <c r="M114" s="552" t="s">
        <v>11</v>
      </c>
      <c r="N114" s="551"/>
      <c r="O114" s="546"/>
      <c r="P114" s="546"/>
      <c r="Q114" s="546"/>
      <c r="R114" s="546"/>
      <c r="S114" s="546"/>
      <c r="T114" s="546"/>
      <c r="U114" s="546"/>
      <c r="V114" s="546"/>
      <c r="W114" s="574"/>
      <c r="X114" s="565"/>
      <c r="Y114" s="564"/>
      <c r="Z114" s="551"/>
      <c r="AA114" s="565"/>
      <c r="AB114" s="561"/>
      <c r="AC114" s="588"/>
      <c r="AD114" s="588"/>
      <c r="AE114" s="588"/>
      <c r="AF114" s="588"/>
      <c r="AG114" s="588"/>
      <c r="AH114" s="588"/>
      <c r="AI114" s="588"/>
      <c r="AJ114" s="588"/>
      <c r="AK114" s="588"/>
      <c r="AL114" s="588"/>
      <c r="AM114" s="588"/>
      <c r="AN114" s="588"/>
    </row>
    <row r="115" spans="1:40" s="523" customFormat="1" ht="0" customHeight="1" hidden="1">
      <c r="A115" s="1234"/>
      <c r="B115" s="1234"/>
      <c r="C115" s="1234"/>
      <c r="D115" s="1082"/>
      <c r="E115" s="1083"/>
      <c r="F115" s="1083"/>
      <c r="G115" s="1080"/>
      <c r="H115" s="1080"/>
      <c r="I115" s="1078"/>
      <c r="J115" s="1065"/>
      <c r="K115" s="1061"/>
      <c r="L115" s="539"/>
      <c r="M115" s="552"/>
      <c r="N115" s="552"/>
      <c r="O115" s="552"/>
      <c r="P115" s="552"/>
      <c r="Q115" s="552"/>
      <c r="R115" s="552"/>
      <c r="S115" s="552"/>
      <c r="T115" s="552"/>
      <c r="U115" s="552"/>
      <c r="V115" s="552"/>
      <c r="W115" s="552"/>
      <c r="X115" s="552"/>
      <c r="Y115" s="552"/>
      <c r="Z115" s="552"/>
      <c r="AA115" s="552"/>
      <c r="AB115" s="561"/>
      <c r="AC115" s="588"/>
      <c r="AD115" s="588"/>
      <c r="AE115" s="588"/>
      <c r="AF115" s="588"/>
      <c r="AG115" s="588"/>
      <c r="AH115" s="588"/>
      <c r="AI115" s="588"/>
      <c r="AJ115" s="588"/>
      <c r="AK115" s="588"/>
      <c r="AL115" s="588"/>
      <c r="AM115" s="588"/>
      <c r="AN115" s="588"/>
    </row>
    <row r="116" spans="1:40" s="523" customFormat="1" ht="15" customHeight="1">
      <c r="A116" s="1234"/>
      <c r="B116" s="1234"/>
      <c r="C116" s="1234"/>
      <c r="D116" s="1084"/>
      <c r="E116" s="1084"/>
      <c r="F116" s="1084"/>
      <c r="G116" s="1085"/>
      <c r="H116" s="1084"/>
      <c r="I116" s="1071"/>
      <c r="J116" s="1065"/>
      <c r="K116" s="1071"/>
      <c r="L116" s="539"/>
      <c r="M116" s="551" t="s">
        <v>17</v>
      </c>
      <c r="N116" s="550"/>
      <c r="O116" s="546"/>
      <c r="P116" s="546"/>
      <c r="Q116" s="546"/>
      <c r="R116" s="546"/>
      <c r="S116" s="546"/>
      <c r="T116" s="546"/>
      <c r="U116" s="546"/>
      <c r="V116" s="546"/>
      <c r="W116" s="574"/>
      <c r="X116" s="565"/>
      <c r="Y116" s="564"/>
      <c r="Z116" s="550"/>
      <c r="AA116" s="565"/>
      <c r="AB116" s="561"/>
      <c r="AC116" s="588"/>
      <c r="AD116" s="588"/>
      <c r="AE116" s="588"/>
      <c r="AF116" s="588"/>
      <c r="AG116" s="588"/>
      <c r="AH116" s="588"/>
      <c r="AI116" s="588"/>
      <c r="AJ116" s="588"/>
      <c r="AK116" s="588"/>
      <c r="AL116" s="588"/>
      <c r="AM116" s="588"/>
      <c r="AN116" s="588"/>
    </row>
    <row r="117" spans="1:40" s="523" customFormat="1" ht="15" customHeight="1">
      <c r="A117" s="1234"/>
      <c r="B117" s="1234"/>
      <c r="C117" s="1084"/>
      <c r="D117" s="1084"/>
      <c r="E117" s="1084"/>
      <c r="F117" s="1084"/>
      <c r="G117" s="1085"/>
      <c r="H117" s="1084"/>
      <c r="I117" s="1071"/>
      <c r="J117" s="1065"/>
      <c r="K117" s="1071"/>
      <c r="L117" s="539"/>
      <c r="M117" s="550" t="s">
        <v>18</v>
      </c>
      <c r="N117" s="550"/>
      <c r="O117" s="546"/>
      <c r="P117" s="546"/>
      <c r="Q117" s="546"/>
      <c r="R117" s="546"/>
      <c r="S117" s="546"/>
      <c r="T117" s="546"/>
      <c r="U117" s="546"/>
      <c r="V117" s="546"/>
      <c r="W117" s="574"/>
      <c r="X117" s="565"/>
      <c r="Y117" s="564"/>
      <c r="Z117" s="550"/>
      <c r="AA117" s="565"/>
      <c r="AB117" s="561"/>
      <c r="AC117" s="588"/>
      <c r="AD117" s="588"/>
      <c r="AE117" s="588"/>
      <c r="AF117" s="588"/>
      <c r="AG117" s="588"/>
      <c r="AH117" s="588"/>
      <c r="AI117" s="588"/>
      <c r="AJ117" s="588"/>
      <c r="AK117" s="588"/>
      <c r="AL117" s="588"/>
      <c r="AM117" s="588"/>
      <c r="AN117" s="588"/>
    </row>
    <row r="118" spans="1:40" s="523" customFormat="1" ht="15" customHeight="1">
      <c r="A118" s="1234"/>
      <c r="B118" s="1084"/>
      <c r="C118" s="1084"/>
      <c r="D118" s="1084"/>
      <c r="E118" s="1084"/>
      <c r="F118" s="1084"/>
      <c r="G118" s="1085"/>
      <c r="H118" s="1084"/>
      <c r="I118" s="1071"/>
      <c r="J118" s="1065"/>
      <c r="K118" s="1071"/>
      <c r="L118" s="539"/>
      <c r="M118" s="559" t="s">
        <v>19</v>
      </c>
      <c r="N118" s="550"/>
      <c r="O118" s="546"/>
      <c r="P118" s="546"/>
      <c r="Q118" s="546"/>
      <c r="R118" s="546"/>
      <c r="S118" s="546"/>
      <c r="T118" s="546"/>
      <c r="U118" s="546"/>
      <c r="V118" s="546"/>
      <c r="W118" s="574"/>
      <c r="X118" s="565"/>
      <c r="Y118" s="564"/>
      <c r="Z118" s="550"/>
      <c r="AA118" s="565"/>
      <c r="AB118" s="561"/>
      <c r="AC118" s="588"/>
      <c r="AD118" s="588"/>
      <c r="AE118" s="588"/>
      <c r="AF118" s="588"/>
      <c r="AG118" s="588"/>
      <c r="AH118" s="588"/>
      <c r="AI118" s="588"/>
      <c r="AJ118" s="588"/>
      <c r="AK118" s="588"/>
      <c r="AL118" s="588"/>
      <c r="AM118" s="588"/>
      <c r="AN118" s="588"/>
    </row>
    <row r="119" spans="1:40" s="523" customFormat="1" ht="15" customHeight="1">
      <c r="A119" s="1078"/>
      <c r="B119" s="1078"/>
      <c r="C119" s="1078"/>
      <c r="D119" s="1078"/>
      <c r="E119" s="1078"/>
      <c r="F119" s="1078"/>
      <c r="G119" s="1086"/>
      <c r="H119" s="1078"/>
      <c r="I119" s="1064"/>
      <c r="J119" s="1065"/>
      <c r="K119" s="1061"/>
      <c r="L119" s="539"/>
      <c r="M119" s="566" t="s">
        <v>309</v>
      </c>
      <c r="N119" s="550"/>
      <c r="O119" s="546"/>
      <c r="P119" s="546"/>
      <c r="Q119" s="546"/>
      <c r="R119" s="546"/>
      <c r="S119" s="546"/>
      <c r="T119" s="546"/>
      <c r="U119" s="546"/>
      <c r="V119" s="546"/>
      <c r="W119" s="574"/>
      <c r="X119" s="565"/>
      <c r="Y119" s="564"/>
      <c r="Z119" s="550"/>
      <c r="AA119" s="565"/>
      <c r="AB119" s="561"/>
      <c r="AC119" s="588"/>
      <c r="AD119" s="588"/>
      <c r="AE119" s="588"/>
      <c r="AF119" s="588"/>
      <c r="AG119" s="588"/>
      <c r="AH119" s="588"/>
      <c r="AI119" s="588"/>
      <c r="AJ119" s="588"/>
      <c r="AK119" s="588"/>
      <c r="AL119" s="588"/>
      <c r="AM119" s="588"/>
      <c r="AN119" s="588"/>
    </row>
    <row r="120" spans="1:40" s="686" customFormat="1" ht="102.75" customHeight="1">
      <c r="A120" s="929"/>
      <c r="B120" s="929"/>
      <c r="C120" s="929"/>
      <c r="D120" s="929"/>
      <c r="E120" s="929"/>
      <c r="F120" s="929"/>
      <c r="G120" s="933"/>
      <c r="H120" s="934">
        <v>1</v>
      </c>
      <c r="I120" s="932"/>
      <c r="J120" s="930"/>
      <c r="K120" s="931"/>
      <c r="L120" s="725" t="str">
        <f>mergeValue(A120)&amp;"."&amp;mergeValue(B120)&amp;"."&amp;mergeValue(C120)&amp;"."&amp;mergeValue(D120)&amp;"."&amp;mergeValue(F120)&amp;"."&amp;mergeValue(G120)&amp;"."&amp;mergeValue(H120)</f>
        <v>......1</v>
      </c>
      <c r="M120" s="1072"/>
      <c r="N120" s="714"/>
      <c r="O120" s="703"/>
      <c r="P120" s="703"/>
      <c r="Q120" s="703"/>
      <c r="R120" s="713"/>
      <c r="S120" s="1096"/>
      <c r="T120" s="713"/>
      <c r="U120" s="1096"/>
      <c r="V120" s="719" t="str">
        <f>W120&amp;"-"&amp;Y120</f>
        <v>-</v>
      </c>
      <c r="W120" s="684"/>
      <c r="X120" s="651" t="s">
        <v>85</v>
      </c>
      <c r="Y120" s="1092"/>
      <c r="Z120" s="472" t="s">
        <v>85</v>
      </c>
      <c r="AA120" s="671"/>
      <c r="AB120" s="691"/>
      <c r="AC120" s="720">
        <f>strCheckDate(O120:AA120)</f>
      </c>
      <c r="AD120" s="720"/>
      <c r="AE120" s="720"/>
      <c r="AF120" s="723"/>
      <c r="AG120" s="720"/>
      <c r="AH120" s="720"/>
      <c r="AI120" s="720"/>
      <c r="AJ120" s="720"/>
      <c r="AK120" s="720"/>
      <c r="AL120" s="720"/>
      <c r="AM120" s="720"/>
      <c r="AN120" s="720"/>
    </row>
    <row r="123" spans="7:21" s="35" customFormat="1" ht="16.5" customHeight="1">
      <c r="G123" s="35" t="s">
        <v>13</v>
      </c>
      <c r="I123" s="35" t="s">
        <v>69</v>
      </c>
      <c r="U123" s="158"/>
    </row>
    <row r="124" spans="20:21" ht="16.5" customHeight="1">
      <c r="T124" s="122"/>
      <c r="U124" s="43"/>
    </row>
    <row r="125" spans="1:34" s="524" customFormat="1" ht="22.5">
      <c r="A125" s="1234">
        <v>1</v>
      </c>
      <c r="B125" s="941"/>
      <c r="C125" s="941"/>
      <c r="D125" s="941"/>
      <c r="E125" s="942"/>
      <c r="F125" s="943"/>
      <c r="G125" s="943"/>
      <c r="H125" s="943"/>
      <c r="I125" s="944"/>
      <c r="J125" s="939"/>
      <c r="K125" s="946"/>
      <c r="L125" s="594">
        <f>mergeValue(A125)</f>
        <v>1</v>
      </c>
      <c r="M125" s="642" t="s">
        <v>20</v>
      </c>
      <c r="N125" s="581"/>
      <c r="O125" s="1247"/>
      <c r="P125" s="1247"/>
      <c r="Q125" s="1247"/>
      <c r="R125" s="1247"/>
      <c r="S125" s="1247"/>
      <c r="T125" s="1247"/>
      <c r="U125" s="1247"/>
      <c r="V125" s="1247"/>
      <c r="W125" s="631" t="s">
        <v>659</v>
      </c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</row>
    <row r="126" spans="1:34" s="524" customFormat="1" ht="22.5">
      <c r="A126" s="1234"/>
      <c r="B126" s="1234">
        <v>1</v>
      </c>
      <c r="C126" s="941"/>
      <c r="D126" s="941"/>
      <c r="E126" s="943"/>
      <c r="F126" s="943"/>
      <c r="G126" s="943"/>
      <c r="H126" s="943"/>
      <c r="I126" s="938"/>
      <c r="J126" s="937"/>
      <c r="K126" s="940"/>
      <c r="L126" s="594" t="str">
        <f>mergeValue(A126)&amp;"."&amp;mergeValue(B126)</f>
        <v>1.1</v>
      </c>
      <c r="M126" s="547" t="s">
        <v>16</v>
      </c>
      <c r="N126" s="581"/>
      <c r="O126" s="1247"/>
      <c r="P126" s="1247"/>
      <c r="Q126" s="1247"/>
      <c r="R126" s="1247"/>
      <c r="S126" s="1247"/>
      <c r="T126" s="1247"/>
      <c r="U126" s="1247"/>
      <c r="V126" s="1247"/>
      <c r="W126" s="631" t="s">
        <v>477</v>
      </c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</row>
    <row r="127" spans="1:34" s="524" customFormat="1" ht="22.5">
      <c r="A127" s="1234"/>
      <c r="B127" s="1234"/>
      <c r="C127" s="1234">
        <v>1</v>
      </c>
      <c r="D127" s="941"/>
      <c r="E127" s="943"/>
      <c r="F127" s="943"/>
      <c r="G127" s="943"/>
      <c r="H127" s="943"/>
      <c r="I127" s="945"/>
      <c r="J127" s="937"/>
      <c r="K127" s="940"/>
      <c r="L127" s="594" t="str">
        <f>mergeValue(A127)&amp;"."&amp;mergeValue(B127)&amp;"."&amp;mergeValue(C127)</f>
        <v>1.1.1</v>
      </c>
      <c r="M127" s="548" t="s">
        <v>7</v>
      </c>
      <c r="N127" s="581"/>
      <c r="O127" s="1247"/>
      <c r="P127" s="1247"/>
      <c r="Q127" s="1247"/>
      <c r="R127" s="1247"/>
      <c r="S127" s="1247"/>
      <c r="T127" s="1247"/>
      <c r="U127" s="1247"/>
      <c r="V127" s="1247"/>
      <c r="W127" s="631" t="s">
        <v>634</v>
      </c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</row>
    <row r="128" spans="1:34" s="524" customFormat="1" ht="22.5">
      <c r="A128" s="1234"/>
      <c r="B128" s="1234"/>
      <c r="C128" s="1234"/>
      <c r="D128" s="1234">
        <v>1</v>
      </c>
      <c r="E128" s="943"/>
      <c r="F128" s="943"/>
      <c r="G128" s="943"/>
      <c r="H128" s="943"/>
      <c r="I128" s="945"/>
      <c r="J128" s="937"/>
      <c r="K128" s="940"/>
      <c r="L128" s="594" t="str">
        <f>mergeValue(A128)&amp;"."&amp;mergeValue(B128)&amp;"."&amp;mergeValue(C128)&amp;"."&amp;mergeValue(D128)</f>
        <v>1.1.1.1</v>
      </c>
      <c r="M128" s="549" t="s">
        <v>22</v>
      </c>
      <c r="N128" s="581"/>
      <c r="O128" s="1247"/>
      <c r="P128" s="1247"/>
      <c r="Q128" s="1247"/>
      <c r="R128" s="1247"/>
      <c r="S128" s="1247"/>
      <c r="T128" s="1247"/>
      <c r="U128" s="1247"/>
      <c r="V128" s="1247"/>
      <c r="W128" s="631" t="s">
        <v>635</v>
      </c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</row>
    <row r="129" spans="1:34" s="524" customFormat="1" ht="11.25" customHeight="1" hidden="1">
      <c r="A129" s="1234"/>
      <c r="B129" s="1234"/>
      <c r="C129" s="1234"/>
      <c r="D129" s="1234"/>
      <c r="E129" s="1234">
        <v>1</v>
      </c>
      <c r="F129" s="943"/>
      <c r="G129" s="943"/>
      <c r="H129" s="941">
        <v>1</v>
      </c>
      <c r="I129" s="1234">
        <v>1</v>
      </c>
      <c r="J129" s="943"/>
      <c r="K129" s="948"/>
      <c r="L129" s="594"/>
      <c r="M129" s="555"/>
      <c r="N129" s="582"/>
      <c r="O129" s="632"/>
      <c r="P129" s="632"/>
      <c r="Q129" s="632"/>
      <c r="R129" s="632"/>
      <c r="S129" s="632"/>
      <c r="T129" s="632"/>
      <c r="U129" s="632"/>
      <c r="V129" s="509"/>
      <c r="W129" s="560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</row>
    <row r="130" spans="1:34" s="524" customFormat="1" ht="90">
      <c r="A130" s="1234"/>
      <c r="B130" s="1234"/>
      <c r="C130" s="1234"/>
      <c r="D130" s="1234"/>
      <c r="E130" s="1234"/>
      <c r="F130" s="1234">
        <v>1</v>
      </c>
      <c r="G130" s="941"/>
      <c r="H130" s="941"/>
      <c r="I130" s="1234"/>
      <c r="J130" s="1234">
        <v>1</v>
      </c>
      <c r="K130" s="949"/>
      <c r="L130" s="594" t="str">
        <f>mergeValue(A130)&amp;"."&amp;mergeValue(B130)&amp;"."&amp;mergeValue(C130)&amp;"."&amp;mergeValue(D130)&amp;"."&amp;mergeValue(F130)</f>
        <v>1.1.1.1.1</v>
      </c>
      <c r="M130" s="556" t="s">
        <v>10</v>
      </c>
      <c r="N130" s="582"/>
      <c r="O130" s="1236"/>
      <c r="P130" s="1236"/>
      <c r="Q130" s="1236"/>
      <c r="R130" s="1236"/>
      <c r="S130" s="1236"/>
      <c r="T130" s="1236"/>
      <c r="U130" s="1236"/>
      <c r="V130" s="1236"/>
      <c r="W130" s="631" t="s">
        <v>636</v>
      </c>
      <c r="X130" s="586"/>
      <c r="Y130" s="590">
        <f>strCheckUnique(Z130:Z133)</f>
      </c>
      <c r="Z130" s="586"/>
      <c r="AA130" s="590"/>
      <c r="AB130" s="586"/>
      <c r="AC130" s="586"/>
      <c r="AD130" s="586"/>
      <c r="AE130" s="586"/>
      <c r="AF130" s="586"/>
      <c r="AG130" s="586"/>
      <c r="AH130" s="586"/>
    </row>
    <row r="131" spans="1:34" s="524" customFormat="1" ht="191.25" customHeight="1">
      <c r="A131" s="1234"/>
      <c r="B131" s="1234"/>
      <c r="C131" s="1234"/>
      <c r="D131" s="1234"/>
      <c r="E131" s="1234"/>
      <c r="F131" s="1234"/>
      <c r="G131" s="941">
        <v>1</v>
      </c>
      <c r="H131" s="941"/>
      <c r="I131" s="1234"/>
      <c r="J131" s="1234"/>
      <c r="K131" s="949">
        <v>1</v>
      </c>
      <c r="L131" s="594" t="str">
        <f>mergeValue(A131)&amp;"."&amp;mergeValue(B131)&amp;"."&amp;mergeValue(C131)&amp;"."&amp;mergeValue(D131)&amp;"."&amp;mergeValue(F131)&amp;"."&amp;mergeValue(G131)</f>
        <v>1.1.1.1.1.1</v>
      </c>
      <c r="M131" s="1070"/>
      <c r="N131" s="587"/>
      <c r="O131" s="563"/>
      <c r="P131" s="563"/>
      <c r="Q131" s="1095"/>
      <c r="R131" s="1241"/>
      <c r="S131" s="1230" t="s">
        <v>84</v>
      </c>
      <c r="T131" s="1241"/>
      <c r="U131" s="1230" t="s">
        <v>85</v>
      </c>
      <c r="V131" s="579"/>
      <c r="W131" s="1204" t="s">
        <v>660</v>
      </c>
      <c r="X131" s="586">
        <f>strCheckDate(O132:V132)</f>
      </c>
      <c r="Y131" s="590"/>
      <c r="Z131" s="590">
        <f>IF(M131="","",M131)</f>
      </c>
      <c r="AA131" s="590"/>
      <c r="AB131" s="590"/>
      <c r="AC131" s="590"/>
      <c r="AD131" s="586"/>
      <c r="AE131" s="586"/>
      <c r="AF131" s="586"/>
      <c r="AG131" s="586"/>
      <c r="AH131" s="586"/>
    </row>
    <row r="132" spans="1:34" s="524" customFormat="1" ht="0" customHeight="1" hidden="1">
      <c r="A132" s="1234"/>
      <c r="B132" s="1234"/>
      <c r="C132" s="1234"/>
      <c r="D132" s="1234"/>
      <c r="E132" s="1234"/>
      <c r="F132" s="1234"/>
      <c r="G132" s="941"/>
      <c r="H132" s="941"/>
      <c r="I132" s="1234"/>
      <c r="J132" s="1234"/>
      <c r="K132" s="949"/>
      <c r="L132" s="601"/>
      <c r="M132" s="647"/>
      <c r="N132" s="587"/>
      <c r="O132" s="563"/>
      <c r="P132" s="563"/>
      <c r="Q132" s="585" t="str">
        <f>R131&amp;"-"&amp;T131</f>
        <v>-</v>
      </c>
      <c r="R132" s="1229"/>
      <c r="S132" s="1230"/>
      <c r="T132" s="1229"/>
      <c r="U132" s="1230"/>
      <c r="V132" s="579"/>
      <c r="W132" s="1204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</row>
    <row r="133" spans="1:34" s="523" customFormat="1" ht="15" customHeight="1">
      <c r="A133" s="1234"/>
      <c r="B133" s="1234"/>
      <c r="C133" s="1234"/>
      <c r="D133" s="1234"/>
      <c r="E133" s="1234"/>
      <c r="F133" s="1234"/>
      <c r="G133" s="943"/>
      <c r="H133" s="941"/>
      <c r="I133" s="1234"/>
      <c r="J133" s="1234"/>
      <c r="K133" s="948"/>
      <c r="L133" s="539"/>
      <c r="M133" s="557" t="s">
        <v>25</v>
      </c>
      <c r="N133" s="552"/>
      <c r="O133" s="546"/>
      <c r="P133" s="546"/>
      <c r="Q133" s="546"/>
      <c r="R133" s="574"/>
      <c r="S133" s="565"/>
      <c r="T133" s="564"/>
      <c r="U133" s="552"/>
      <c r="V133" s="561"/>
      <c r="W133" s="1204"/>
      <c r="X133" s="588"/>
      <c r="Y133" s="588"/>
      <c r="Z133" s="588"/>
      <c r="AA133" s="588"/>
      <c r="AB133" s="588"/>
      <c r="AC133" s="588"/>
      <c r="AD133" s="588"/>
      <c r="AE133" s="588"/>
      <c r="AF133" s="588"/>
      <c r="AG133" s="588"/>
      <c r="AH133" s="588"/>
    </row>
    <row r="134" spans="1:34" s="523" customFormat="1" ht="15" customHeight="1">
      <c r="A134" s="1234"/>
      <c r="B134" s="1234"/>
      <c r="C134" s="1234"/>
      <c r="D134" s="1234"/>
      <c r="E134" s="1234"/>
      <c r="F134" s="943"/>
      <c r="G134" s="943"/>
      <c r="H134" s="941"/>
      <c r="I134" s="1234"/>
      <c r="J134" s="943"/>
      <c r="K134" s="948"/>
      <c r="L134" s="539"/>
      <c r="M134" s="552" t="s">
        <v>11</v>
      </c>
      <c r="N134" s="551"/>
      <c r="O134" s="546"/>
      <c r="P134" s="546"/>
      <c r="Q134" s="546"/>
      <c r="R134" s="574"/>
      <c r="S134" s="565"/>
      <c r="T134" s="564"/>
      <c r="U134" s="551"/>
      <c r="V134" s="565"/>
      <c r="W134" s="561"/>
      <c r="X134" s="588"/>
      <c r="Y134" s="588"/>
      <c r="Z134" s="588"/>
      <c r="AA134" s="588"/>
      <c r="AB134" s="588"/>
      <c r="AC134" s="588"/>
      <c r="AD134" s="588"/>
      <c r="AE134" s="588"/>
      <c r="AF134" s="588"/>
      <c r="AG134" s="588"/>
      <c r="AH134" s="588"/>
    </row>
    <row r="135" spans="1:34" s="523" customFormat="1" ht="0" customHeight="1" hidden="1">
      <c r="A135" s="1234"/>
      <c r="B135" s="1234"/>
      <c r="C135" s="1234"/>
      <c r="D135" s="1234"/>
      <c r="E135" s="947"/>
      <c r="F135" s="943"/>
      <c r="G135" s="943"/>
      <c r="H135" s="943"/>
      <c r="I135" s="939"/>
      <c r="J135" s="936"/>
      <c r="K135" s="946"/>
      <c r="L135" s="539"/>
      <c r="M135" s="552"/>
      <c r="N135" s="550"/>
      <c r="O135" s="546"/>
      <c r="P135" s="546"/>
      <c r="Q135" s="546"/>
      <c r="R135" s="574"/>
      <c r="S135" s="565"/>
      <c r="T135" s="564"/>
      <c r="U135" s="550"/>
      <c r="V135" s="565"/>
      <c r="W135" s="561"/>
      <c r="X135" s="588"/>
      <c r="Y135" s="588"/>
      <c r="Z135" s="588"/>
      <c r="AA135" s="588"/>
      <c r="AB135" s="588"/>
      <c r="AC135" s="588"/>
      <c r="AD135" s="588"/>
      <c r="AE135" s="588"/>
      <c r="AF135" s="588"/>
      <c r="AG135" s="588"/>
      <c r="AH135" s="588"/>
    </row>
    <row r="136" spans="1:34" s="523" customFormat="1" ht="15" customHeight="1">
      <c r="A136" s="1234"/>
      <c r="B136" s="1234"/>
      <c r="C136" s="1234"/>
      <c r="D136" s="947"/>
      <c r="E136" s="947"/>
      <c r="F136" s="943"/>
      <c r="G136" s="943"/>
      <c r="H136" s="943"/>
      <c r="I136" s="939"/>
      <c r="J136" s="936"/>
      <c r="K136" s="946"/>
      <c r="L136" s="539"/>
      <c r="M136" s="551" t="s">
        <v>17</v>
      </c>
      <c r="N136" s="550"/>
      <c r="O136" s="546"/>
      <c r="P136" s="546"/>
      <c r="Q136" s="546"/>
      <c r="R136" s="574"/>
      <c r="S136" s="565"/>
      <c r="T136" s="564"/>
      <c r="U136" s="550"/>
      <c r="V136" s="565"/>
      <c r="W136" s="561"/>
      <c r="X136" s="588"/>
      <c r="Y136" s="588"/>
      <c r="Z136" s="588"/>
      <c r="AA136" s="588"/>
      <c r="AB136" s="588"/>
      <c r="AC136" s="588"/>
      <c r="AD136" s="588"/>
      <c r="AE136" s="588"/>
      <c r="AF136" s="588"/>
      <c r="AG136" s="588"/>
      <c r="AH136" s="588"/>
    </row>
    <row r="137" spans="1:34" s="523" customFormat="1" ht="15" customHeight="1">
      <c r="A137" s="1234"/>
      <c r="B137" s="1234"/>
      <c r="C137" s="947"/>
      <c r="D137" s="947"/>
      <c r="E137" s="947"/>
      <c r="F137" s="947"/>
      <c r="G137" s="952"/>
      <c r="H137" s="939"/>
      <c r="I137" s="950"/>
      <c r="J137" s="936"/>
      <c r="K137" s="951"/>
      <c r="L137" s="539"/>
      <c r="M137" s="550" t="s">
        <v>18</v>
      </c>
      <c r="N137" s="550"/>
      <c r="O137" s="546"/>
      <c r="P137" s="546"/>
      <c r="Q137" s="546"/>
      <c r="R137" s="574"/>
      <c r="S137" s="565"/>
      <c r="T137" s="564"/>
      <c r="U137" s="550"/>
      <c r="V137" s="565"/>
      <c r="W137" s="561"/>
      <c r="X137" s="588"/>
      <c r="Y137" s="588"/>
      <c r="Z137" s="588"/>
      <c r="AA137" s="588"/>
      <c r="AB137" s="588"/>
      <c r="AC137" s="588"/>
      <c r="AD137" s="588"/>
      <c r="AE137" s="588"/>
      <c r="AF137" s="588"/>
      <c r="AG137" s="588"/>
      <c r="AH137" s="588"/>
    </row>
    <row r="138" spans="1:34" s="523" customFormat="1" ht="15" customHeight="1">
      <c r="A138" s="1234"/>
      <c r="B138" s="947"/>
      <c r="C138" s="947"/>
      <c r="D138" s="947"/>
      <c r="E138" s="947"/>
      <c r="F138" s="947"/>
      <c r="G138" s="952"/>
      <c r="H138" s="939"/>
      <c r="I138" s="939"/>
      <c r="J138" s="936"/>
      <c r="K138" s="946"/>
      <c r="L138" s="539"/>
      <c r="M138" s="559" t="s">
        <v>19</v>
      </c>
      <c r="N138" s="550"/>
      <c r="O138" s="546"/>
      <c r="P138" s="546"/>
      <c r="Q138" s="546"/>
      <c r="R138" s="574"/>
      <c r="S138" s="565"/>
      <c r="T138" s="564"/>
      <c r="U138" s="550"/>
      <c r="V138" s="565"/>
      <c r="W138" s="561"/>
      <c r="X138" s="588"/>
      <c r="Y138" s="588"/>
      <c r="Z138" s="588"/>
      <c r="AA138" s="588"/>
      <c r="AB138" s="588"/>
      <c r="AC138" s="588"/>
      <c r="AD138" s="588"/>
      <c r="AE138" s="588"/>
      <c r="AF138" s="588"/>
      <c r="AG138" s="588"/>
      <c r="AH138" s="588"/>
    </row>
    <row r="139" spans="1:34" s="523" customFormat="1" ht="15" customHeight="1">
      <c r="A139" s="935"/>
      <c r="B139" s="935"/>
      <c r="C139" s="935"/>
      <c r="D139" s="935"/>
      <c r="E139" s="935"/>
      <c r="F139" s="935"/>
      <c r="G139" s="935"/>
      <c r="H139" s="935"/>
      <c r="I139" s="935"/>
      <c r="J139" s="935"/>
      <c r="K139" s="935"/>
      <c r="L139" s="493"/>
      <c r="M139" s="566" t="s">
        <v>309</v>
      </c>
      <c r="N139" s="550"/>
      <c r="O139" s="546"/>
      <c r="P139" s="546"/>
      <c r="Q139" s="546"/>
      <c r="R139" s="574"/>
      <c r="S139" s="565"/>
      <c r="T139" s="564"/>
      <c r="U139" s="550"/>
      <c r="V139" s="565"/>
      <c r="W139" s="561"/>
      <c r="X139" s="588"/>
      <c r="Y139" s="588"/>
      <c r="Z139" s="588"/>
      <c r="AA139" s="588"/>
      <c r="AB139" s="588"/>
      <c r="AC139" s="588"/>
      <c r="AD139" s="588"/>
      <c r="AE139" s="588"/>
      <c r="AF139" s="588"/>
      <c r="AG139" s="588"/>
      <c r="AH139" s="588"/>
    </row>
    <row r="140" spans="24:34" ht="16.5" customHeight="1"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</row>
    <row r="141" spans="7:34" s="35" customFormat="1" ht="16.5" customHeight="1">
      <c r="G141" s="35" t="s">
        <v>13</v>
      </c>
      <c r="I141" s="35" t="s">
        <v>183</v>
      </c>
      <c r="V141" s="158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</row>
    <row r="142" spans="20:34" ht="16.5" customHeight="1">
      <c r="T142" s="122"/>
      <c r="U142" s="43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</row>
    <row r="143" spans="1:34" s="524" customFormat="1" ht="22.5">
      <c r="A143" s="1234">
        <v>1</v>
      </c>
      <c r="B143" s="959"/>
      <c r="C143" s="959"/>
      <c r="D143" s="959"/>
      <c r="E143" s="960"/>
      <c r="F143" s="961"/>
      <c r="G143" s="961"/>
      <c r="H143" s="961"/>
      <c r="I143" s="962"/>
      <c r="J143" s="957"/>
      <c r="K143" s="964"/>
      <c r="L143" s="594">
        <f>mergeValue(A143)</f>
        <v>1</v>
      </c>
      <c r="M143" s="642" t="s">
        <v>20</v>
      </c>
      <c r="N143" s="581"/>
      <c r="O143" s="1247"/>
      <c r="P143" s="1247"/>
      <c r="Q143" s="1247"/>
      <c r="R143" s="1247"/>
      <c r="S143" s="1247"/>
      <c r="T143" s="1247"/>
      <c r="U143" s="1247"/>
      <c r="V143" s="1247"/>
      <c r="W143" s="631" t="s">
        <v>659</v>
      </c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</row>
    <row r="144" spans="1:34" s="524" customFormat="1" ht="22.5">
      <c r="A144" s="1234"/>
      <c r="B144" s="1234">
        <v>1</v>
      </c>
      <c r="C144" s="959"/>
      <c r="D144" s="959"/>
      <c r="E144" s="961"/>
      <c r="F144" s="961"/>
      <c r="G144" s="961"/>
      <c r="H144" s="961"/>
      <c r="I144" s="956"/>
      <c r="J144" s="955"/>
      <c r="K144" s="958"/>
      <c r="L144" s="594" t="str">
        <f>mergeValue(A144)&amp;"."&amp;mergeValue(B144)</f>
        <v>1.1</v>
      </c>
      <c r="M144" s="547" t="s">
        <v>16</v>
      </c>
      <c r="N144" s="581"/>
      <c r="O144" s="1247"/>
      <c r="P144" s="1247"/>
      <c r="Q144" s="1247"/>
      <c r="R144" s="1247"/>
      <c r="S144" s="1247"/>
      <c r="T144" s="1247"/>
      <c r="U144" s="1247"/>
      <c r="V144" s="1247"/>
      <c r="W144" s="631" t="s">
        <v>477</v>
      </c>
      <c r="X144" s="586"/>
      <c r="Y144" s="586"/>
      <c r="Z144" s="586"/>
      <c r="AA144" s="586"/>
      <c r="AB144" s="586"/>
      <c r="AC144" s="586"/>
      <c r="AD144" s="586"/>
      <c r="AE144" s="586"/>
      <c r="AF144" s="586"/>
      <c r="AG144" s="586"/>
      <c r="AH144" s="586"/>
    </row>
    <row r="145" spans="1:34" s="524" customFormat="1" ht="22.5">
      <c r="A145" s="1234"/>
      <c r="B145" s="1234"/>
      <c r="C145" s="1234">
        <v>1</v>
      </c>
      <c r="D145" s="959"/>
      <c r="E145" s="961"/>
      <c r="F145" s="961"/>
      <c r="G145" s="961"/>
      <c r="H145" s="961"/>
      <c r="I145" s="963"/>
      <c r="J145" s="955"/>
      <c r="K145" s="958"/>
      <c r="L145" s="594" t="str">
        <f>mergeValue(A145)&amp;"."&amp;mergeValue(B145)&amp;"."&amp;mergeValue(C145)</f>
        <v>1.1.1</v>
      </c>
      <c r="M145" s="548" t="s">
        <v>7</v>
      </c>
      <c r="N145" s="581"/>
      <c r="O145" s="1247"/>
      <c r="P145" s="1247"/>
      <c r="Q145" s="1247"/>
      <c r="R145" s="1247"/>
      <c r="S145" s="1247"/>
      <c r="T145" s="1247"/>
      <c r="U145" s="1247"/>
      <c r="V145" s="1247"/>
      <c r="W145" s="631" t="s">
        <v>634</v>
      </c>
      <c r="X145" s="586"/>
      <c r="Y145" s="586"/>
      <c r="Z145" s="586"/>
      <c r="AA145" s="586"/>
      <c r="AB145" s="586"/>
      <c r="AC145" s="586"/>
      <c r="AD145" s="586"/>
      <c r="AE145" s="586"/>
      <c r="AF145" s="586"/>
      <c r="AG145" s="586"/>
      <c r="AH145" s="586"/>
    </row>
    <row r="146" spans="1:34" s="524" customFormat="1" ht="22.5">
      <c r="A146" s="1234"/>
      <c r="B146" s="1234"/>
      <c r="C146" s="1234"/>
      <c r="D146" s="1234">
        <v>1</v>
      </c>
      <c r="E146" s="961"/>
      <c r="F146" s="961"/>
      <c r="G146" s="961"/>
      <c r="H146" s="961"/>
      <c r="I146" s="963"/>
      <c r="J146" s="955"/>
      <c r="K146" s="958"/>
      <c r="L146" s="594" t="str">
        <f>mergeValue(A146)&amp;"."&amp;mergeValue(B146)&amp;"."&amp;mergeValue(C146)&amp;"."&amp;mergeValue(D146)</f>
        <v>1.1.1.1</v>
      </c>
      <c r="M146" s="549" t="s">
        <v>22</v>
      </c>
      <c r="N146" s="581"/>
      <c r="O146" s="1247"/>
      <c r="P146" s="1247"/>
      <c r="Q146" s="1247"/>
      <c r="R146" s="1247"/>
      <c r="S146" s="1247"/>
      <c r="T146" s="1247"/>
      <c r="U146" s="1247"/>
      <c r="V146" s="1247"/>
      <c r="W146" s="631" t="s">
        <v>635</v>
      </c>
      <c r="X146" s="586"/>
      <c r="Y146" s="586"/>
      <c r="Z146" s="586"/>
      <c r="AA146" s="586"/>
      <c r="AB146" s="586"/>
      <c r="AC146" s="586"/>
      <c r="AD146" s="586"/>
      <c r="AE146" s="586"/>
      <c r="AF146" s="586"/>
      <c r="AG146" s="586"/>
      <c r="AH146" s="586"/>
    </row>
    <row r="147" spans="1:34" s="524" customFormat="1" ht="11.25" customHeight="1" hidden="1">
      <c r="A147" s="1234"/>
      <c r="B147" s="1234"/>
      <c r="C147" s="1234"/>
      <c r="D147" s="1234"/>
      <c r="E147" s="1234">
        <v>1</v>
      </c>
      <c r="F147" s="961"/>
      <c r="G147" s="961"/>
      <c r="H147" s="959">
        <v>1</v>
      </c>
      <c r="I147" s="1234">
        <v>1</v>
      </c>
      <c r="J147" s="961"/>
      <c r="K147" s="966"/>
      <c r="L147" s="594"/>
      <c r="M147" s="555"/>
      <c r="N147" s="582"/>
      <c r="O147" s="632"/>
      <c r="P147" s="632"/>
      <c r="Q147" s="632"/>
      <c r="R147" s="632"/>
      <c r="S147" s="632"/>
      <c r="T147" s="632"/>
      <c r="U147" s="632"/>
      <c r="V147" s="509"/>
      <c r="W147" s="560"/>
      <c r="X147" s="586"/>
      <c r="Y147" s="586"/>
      <c r="Z147" s="586"/>
      <c r="AA147" s="586"/>
      <c r="AB147" s="586"/>
      <c r="AC147" s="586"/>
      <c r="AD147" s="586"/>
      <c r="AE147" s="586"/>
      <c r="AF147" s="586"/>
      <c r="AG147" s="586"/>
      <c r="AH147" s="586"/>
    </row>
    <row r="148" spans="1:34" s="524" customFormat="1" ht="90">
      <c r="A148" s="1234"/>
      <c r="B148" s="1234"/>
      <c r="C148" s="1234"/>
      <c r="D148" s="1234"/>
      <c r="E148" s="1234"/>
      <c r="F148" s="1234">
        <v>1</v>
      </c>
      <c r="G148" s="959"/>
      <c r="H148" s="959"/>
      <c r="I148" s="1234"/>
      <c r="J148" s="1234">
        <v>1</v>
      </c>
      <c r="K148" s="967"/>
      <c r="L148" s="594" t="str">
        <f>mergeValue(A148)&amp;"."&amp;mergeValue(B148)&amp;"."&amp;mergeValue(C148)&amp;"."&amp;mergeValue(D148)&amp;"."&amp;mergeValue(F148)</f>
        <v>1.1.1.1.1</v>
      </c>
      <c r="M148" s="556" t="s">
        <v>10</v>
      </c>
      <c r="N148" s="582"/>
      <c r="O148" s="1236"/>
      <c r="P148" s="1236"/>
      <c r="Q148" s="1236"/>
      <c r="R148" s="1236"/>
      <c r="S148" s="1236"/>
      <c r="T148" s="1236"/>
      <c r="U148" s="1236"/>
      <c r="V148" s="1236"/>
      <c r="W148" s="631" t="s">
        <v>636</v>
      </c>
      <c r="X148" s="586"/>
      <c r="Y148" s="590">
        <f>strCheckUnique(Z148:Z151)</f>
      </c>
      <c r="Z148" s="586"/>
      <c r="AA148" s="590"/>
      <c r="AB148" s="586"/>
      <c r="AC148" s="586"/>
      <c r="AD148" s="586"/>
      <c r="AE148" s="586"/>
      <c r="AF148" s="586"/>
      <c r="AG148" s="586"/>
      <c r="AH148" s="586"/>
    </row>
    <row r="149" spans="1:34" s="524" customFormat="1" ht="188.25" customHeight="1">
      <c r="A149" s="1234"/>
      <c r="B149" s="1234"/>
      <c r="C149" s="1234"/>
      <c r="D149" s="1234"/>
      <c r="E149" s="1234"/>
      <c r="F149" s="1234"/>
      <c r="G149" s="959">
        <v>1</v>
      </c>
      <c r="H149" s="959"/>
      <c r="I149" s="1234"/>
      <c r="J149" s="1234"/>
      <c r="K149" s="967">
        <v>1</v>
      </c>
      <c r="L149" s="594" t="str">
        <f>mergeValue(A149)&amp;"."&amp;mergeValue(B149)&amp;"."&amp;mergeValue(C149)&amp;"."&amp;mergeValue(D149)&amp;"."&amp;mergeValue(F149)&amp;"."&amp;mergeValue(G149)</f>
        <v>1.1.1.1.1.1</v>
      </c>
      <c r="M149" s="1070"/>
      <c r="N149" s="587"/>
      <c r="O149" s="563"/>
      <c r="P149" s="563"/>
      <c r="Q149" s="1095"/>
      <c r="R149" s="1241"/>
      <c r="S149" s="1230" t="s">
        <v>84</v>
      </c>
      <c r="T149" s="1241"/>
      <c r="U149" s="1230" t="s">
        <v>85</v>
      </c>
      <c r="V149" s="579"/>
      <c r="W149" s="1204" t="s">
        <v>660</v>
      </c>
      <c r="X149" s="586">
        <f>strCheckDate(O150:V150)</f>
      </c>
      <c r="Y149" s="590"/>
      <c r="Z149" s="590">
        <f>IF(M149="","",M149)</f>
      </c>
      <c r="AA149" s="590"/>
      <c r="AB149" s="590"/>
      <c r="AC149" s="590"/>
      <c r="AD149" s="586"/>
      <c r="AE149" s="586"/>
      <c r="AF149" s="586"/>
      <c r="AG149" s="586"/>
      <c r="AH149" s="586"/>
    </row>
    <row r="150" spans="1:34" s="524" customFormat="1" ht="0" customHeight="1" hidden="1">
      <c r="A150" s="1234"/>
      <c r="B150" s="1234"/>
      <c r="C150" s="1234"/>
      <c r="D150" s="1234"/>
      <c r="E150" s="1234"/>
      <c r="F150" s="1234"/>
      <c r="G150" s="959"/>
      <c r="H150" s="959"/>
      <c r="I150" s="1234"/>
      <c r="J150" s="1234"/>
      <c r="K150" s="967"/>
      <c r="L150" s="601"/>
      <c r="M150" s="647"/>
      <c r="N150" s="587"/>
      <c r="O150" s="563"/>
      <c r="P150" s="563"/>
      <c r="Q150" s="585" t="str">
        <f>R149&amp;"-"&amp;T149</f>
        <v>-</v>
      </c>
      <c r="R150" s="1229"/>
      <c r="S150" s="1230"/>
      <c r="T150" s="1229"/>
      <c r="U150" s="1230"/>
      <c r="V150" s="579"/>
      <c r="W150" s="1204"/>
      <c r="X150" s="586"/>
      <c r="Y150" s="586"/>
      <c r="Z150" s="586"/>
      <c r="AA150" s="586"/>
      <c r="AB150" s="586"/>
      <c r="AC150" s="586"/>
      <c r="AD150" s="586"/>
      <c r="AE150" s="586"/>
      <c r="AF150" s="586"/>
      <c r="AG150" s="586"/>
      <c r="AH150" s="586"/>
    </row>
    <row r="151" spans="1:34" s="523" customFormat="1" ht="15" customHeight="1">
      <c r="A151" s="1234"/>
      <c r="B151" s="1234"/>
      <c r="C151" s="1234"/>
      <c r="D151" s="1234"/>
      <c r="E151" s="1234"/>
      <c r="F151" s="1234"/>
      <c r="G151" s="961"/>
      <c r="H151" s="959"/>
      <c r="I151" s="1234"/>
      <c r="J151" s="1234"/>
      <c r="K151" s="966"/>
      <c r="L151" s="539"/>
      <c r="M151" s="557" t="s">
        <v>25</v>
      </c>
      <c r="N151" s="552"/>
      <c r="O151" s="546"/>
      <c r="P151" s="546"/>
      <c r="Q151" s="546"/>
      <c r="R151" s="574"/>
      <c r="S151" s="565"/>
      <c r="T151" s="564"/>
      <c r="U151" s="552"/>
      <c r="V151" s="561"/>
      <c r="W151" s="1204"/>
      <c r="X151" s="588"/>
      <c r="Y151" s="588"/>
      <c r="Z151" s="588"/>
      <c r="AA151" s="588"/>
      <c r="AB151" s="588"/>
      <c r="AC151" s="588"/>
      <c r="AD151" s="588"/>
      <c r="AE151" s="588"/>
      <c r="AF151" s="588"/>
      <c r="AG151" s="588"/>
      <c r="AH151" s="588"/>
    </row>
    <row r="152" spans="1:34" s="523" customFormat="1" ht="15" customHeight="1">
      <c r="A152" s="1234"/>
      <c r="B152" s="1234"/>
      <c r="C152" s="1234"/>
      <c r="D152" s="1234"/>
      <c r="E152" s="1234"/>
      <c r="F152" s="961"/>
      <c r="G152" s="961"/>
      <c r="H152" s="959"/>
      <c r="I152" s="1234"/>
      <c r="J152" s="961"/>
      <c r="K152" s="966"/>
      <c r="L152" s="539"/>
      <c r="M152" s="552" t="s">
        <v>11</v>
      </c>
      <c r="N152" s="551"/>
      <c r="O152" s="546"/>
      <c r="P152" s="546"/>
      <c r="Q152" s="546"/>
      <c r="R152" s="574"/>
      <c r="S152" s="565"/>
      <c r="T152" s="564"/>
      <c r="U152" s="551"/>
      <c r="V152" s="565"/>
      <c r="W152" s="561"/>
      <c r="X152" s="588"/>
      <c r="Y152" s="588"/>
      <c r="Z152" s="588"/>
      <c r="AA152" s="588"/>
      <c r="AB152" s="588"/>
      <c r="AC152" s="588"/>
      <c r="AD152" s="588"/>
      <c r="AE152" s="588"/>
      <c r="AF152" s="588"/>
      <c r="AG152" s="588"/>
      <c r="AH152" s="588"/>
    </row>
    <row r="153" spans="1:35" s="523" customFormat="1" ht="15" customHeight="1" hidden="1">
      <c r="A153" s="1234"/>
      <c r="B153" s="1234"/>
      <c r="C153" s="1234"/>
      <c r="D153" s="1234"/>
      <c r="E153" s="965"/>
      <c r="F153" s="961"/>
      <c r="G153" s="961"/>
      <c r="H153" s="961"/>
      <c r="I153" s="957"/>
      <c r="J153" s="954"/>
      <c r="K153" s="964"/>
      <c r="L153" s="539"/>
      <c r="M153" s="552"/>
      <c r="N153" s="552"/>
      <c r="O153" s="552"/>
      <c r="P153" s="552"/>
      <c r="Q153" s="552"/>
      <c r="R153" s="552"/>
      <c r="S153" s="552"/>
      <c r="T153" s="552"/>
      <c r="U153" s="552"/>
      <c r="V153" s="565"/>
      <c r="W153" s="561"/>
      <c r="X153" s="588"/>
      <c r="Y153" s="588"/>
      <c r="Z153" s="588"/>
      <c r="AA153" s="588"/>
      <c r="AB153" s="588"/>
      <c r="AC153" s="588"/>
      <c r="AD153" s="588"/>
      <c r="AE153" s="588"/>
      <c r="AF153" s="588"/>
      <c r="AG153" s="588"/>
      <c r="AH153" s="588"/>
      <c r="AI153" s="588"/>
    </row>
    <row r="154" spans="1:34" s="523" customFormat="1" ht="15" customHeight="1">
      <c r="A154" s="1234"/>
      <c r="B154" s="1234"/>
      <c r="C154" s="1234"/>
      <c r="D154" s="965"/>
      <c r="E154" s="965"/>
      <c r="F154" s="961"/>
      <c r="G154" s="961"/>
      <c r="H154" s="961"/>
      <c r="I154" s="957"/>
      <c r="J154" s="954"/>
      <c r="K154" s="964"/>
      <c r="L154" s="539"/>
      <c r="M154" s="551" t="s">
        <v>17</v>
      </c>
      <c r="N154" s="550"/>
      <c r="O154" s="546"/>
      <c r="P154" s="546"/>
      <c r="Q154" s="546"/>
      <c r="R154" s="574"/>
      <c r="S154" s="565"/>
      <c r="T154" s="564"/>
      <c r="U154" s="550"/>
      <c r="V154" s="565"/>
      <c r="W154" s="561"/>
      <c r="X154" s="588"/>
      <c r="Y154" s="588"/>
      <c r="Z154" s="588"/>
      <c r="AA154" s="588"/>
      <c r="AB154" s="588"/>
      <c r="AC154" s="588"/>
      <c r="AD154" s="588"/>
      <c r="AE154" s="588"/>
      <c r="AF154" s="588"/>
      <c r="AG154" s="588"/>
      <c r="AH154" s="588"/>
    </row>
    <row r="155" spans="1:34" s="523" customFormat="1" ht="15" customHeight="1">
      <c r="A155" s="1234"/>
      <c r="B155" s="1234"/>
      <c r="C155" s="965"/>
      <c r="D155" s="965"/>
      <c r="E155" s="965"/>
      <c r="F155" s="965"/>
      <c r="G155" s="970"/>
      <c r="H155" s="957"/>
      <c r="I155" s="968"/>
      <c r="J155" s="954"/>
      <c r="K155" s="969"/>
      <c r="L155" s="539"/>
      <c r="M155" s="550" t="s">
        <v>18</v>
      </c>
      <c r="N155" s="550"/>
      <c r="O155" s="546"/>
      <c r="P155" s="546"/>
      <c r="Q155" s="546"/>
      <c r="R155" s="574"/>
      <c r="S155" s="565"/>
      <c r="T155" s="564"/>
      <c r="U155" s="550"/>
      <c r="V155" s="565"/>
      <c r="W155" s="561"/>
      <c r="X155" s="588"/>
      <c r="Y155" s="588"/>
      <c r="Z155" s="588"/>
      <c r="AA155" s="588"/>
      <c r="AB155" s="588"/>
      <c r="AC155" s="588"/>
      <c r="AD155" s="588"/>
      <c r="AE155" s="588"/>
      <c r="AF155" s="588"/>
      <c r="AG155" s="588"/>
      <c r="AH155" s="588"/>
    </row>
    <row r="156" spans="1:34" s="523" customFormat="1" ht="15" customHeight="1">
      <c r="A156" s="1234"/>
      <c r="B156" s="965"/>
      <c r="C156" s="965"/>
      <c r="D156" s="965"/>
      <c r="E156" s="965"/>
      <c r="F156" s="965"/>
      <c r="G156" s="970"/>
      <c r="H156" s="957"/>
      <c r="I156" s="957"/>
      <c r="J156" s="954"/>
      <c r="K156" s="964"/>
      <c r="L156" s="539"/>
      <c r="M156" s="559" t="s">
        <v>19</v>
      </c>
      <c r="N156" s="550"/>
      <c r="O156" s="546"/>
      <c r="P156" s="546"/>
      <c r="Q156" s="546"/>
      <c r="R156" s="574"/>
      <c r="S156" s="565"/>
      <c r="T156" s="564"/>
      <c r="U156" s="550"/>
      <c r="V156" s="565"/>
      <c r="W156" s="561"/>
      <c r="X156" s="588"/>
      <c r="Y156" s="588"/>
      <c r="Z156" s="588"/>
      <c r="AA156" s="588"/>
      <c r="AB156" s="588"/>
      <c r="AC156" s="588"/>
      <c r="AD156" s="588"/>
      <c r="AE156" s="588"/>
      <c r="AF156" s="588"/>
      <c r="AG156" s="588"/>
      <c r="AH156" s="588"/>
    </row>
    <row r="157" spans="1:34" s="523" customFormat="1" ht="15" customHeight="1">
      <c r="A157" s="953"/>
      <c r="B157" s="953"/>
      <c r="C157" s="953"/>
      <c r="D157" s="953"/>
      <c r="E157" s="953"/>
      <c r="F157" s="953"/>
      <c r="G157" s="953"/>
      <c r="H157" s="953"/>
      <c r="I157" s="953"/>
      <c r="J157" s="953"/>
      <c r="K157" s="953"/>
      <c r="L157" s="539"/>
      <c r="M157" s="566" t="s">
        <v>309</v>
      </c>
      <c r="N157" s="550"/>
      <c r="O157" s="546"/>
      <c r="P157" s="546"/>
      <c r="Q157" s="546"/>
      <c r="R157" s="574"/>
      <c r="S157" s="565"/>
      <c r="T157" s="564"/>
      <c r="U157" s="550"/>
      <c r="V157" s="565"/>
      <c r="W157" s="561"/>
      <c r="X157" s="588"/>
      <c r="Y157" s="588"/>
      <c r="Z157" s="588"/>
      <c r="AA157" s="588"/>
      <c r="AB157" s="588"/>
      <c r="AC157" s="588"/>
      <c r="AD157" s="588"/>
      <c r="AE157" s="588"/>
      <c r="AF157" s="588"/>
      <c r="AG157" s="588"/>
      <c r="AH157" s="588"/>
    </row>
    <row r="158" spans="24:34" ht="16.5" customHeight="1"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</row>
    <row r="159" spans="7:34" s="35" customFormat="1" ht="16.5" customHeight="1">
      <c r="G159" s="35" t="s">
        <v>13</v>
      </c>
      <c r="I159" s="35" t="s">
        <v>184</v>
      </c>
      <c r="V159" s="158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</row>
    <row r="160" spans="20:34" ht="16.5" customHeight="1">
      <c r="T160" s="122"/>
      <c r="U160" s="43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</row>
    <row r="161" spans="1:33" s="524" customFormat="1" ht="22.5">
      <c r="A161" s="1234">
        <v>1</v>
      </c>
      <c r="B161" s="902"/>
      <c r="C161" s="902"/>
      <c r="D161" s="902"/>
      <c r="E161" s="903"/>
      <c r="F161" s="904"/>
      <c r="G161" s="904"/>
      <c r="H161" s="904"/>
      <c r="I161" s="905"/>
      <c r="J161" s="900"/>
      <c r="K161" s="907"/>
      <c r="L161" s="594">
        <f>mergeValue(A161)</f>
        <v>1</v>
      </c>
      <c r="M161" s="642" t="s">
        <v>20</v>
      </c>
      <c r="N161" s="581"/>
      <c r="O161" s="1287"/>
      <c r="P161" s="1288"/>
      <c r="Q161" s="1288"/>
      <c r="R161" s="1288"/>
      <c r="S161" s="1288"/>
      <c r="T161" s="1288"/>
      <c r="U161" s="1288"/>
      <c r="V161" s="1289"/>
      <c r="W161" s="631" t="s">
        <v>476</v>
      </c>
      <c r="X161" s="586"/>
      <c r="Y161" s="586"/>
      <c r="Z161" s="586"/>
      <c r="AA161" s="586"/>
      <c r="AB161" s="586"/>
      <c r="AC161" s="586"/>
      <c r="AD161" s="586"/>
      <c r="AE161" s="586"/>
      <c r="AF161" s="586"/>
      <c r="AG161" s="586"/>
    </row>
    <row r="162" spans="1:33" s="524" customFormat="1" ht="22.5">
      <c r="A162" s="1234"/>
      <c r="B162" s="1234">
        <v>1</v>
      </c>
      <c r="C162" s="902"/>
      <c r="D162" s="902"/>
      <c r="E162" s="904"/>
      <c r="F162" s="904"/>
      <c r="G162" s="904"/>
      <c r="H162" s="904"/>
      <c r="I162" s="899"/>
      <c r="J162" s="898"/>
      <c r="K162" s="901"/>
      <c r="L162" s="594" t="str">
        <f>mergeValue(A162)&amp;"."&amp;mergeValue(B162)</f>
        <v>1.1</v>
      </c>
      <c r="M162" s="547" t="s">
        <v>16</v>
      </c>
      <c r="N162" s="581"/>
      <c r="O162" s="1287"/>
      <c r="P162" s="1288"/>
      <c r="Q162" s="1288"/>
      <c r="R162" s="1288"/>
      <c r="S162" s="1288"/>
      <c r="T162" s="1288"/>
      <c r="U162" s="1288"/>
      <c r="V162" s="1289"/>
      <c r="W162" s="631" t="s">
        <v>477</v>
      </c>
      <c r="X162" s="586"/>
      <c r="Y162" s="586"/>
      <c r="Z162" s="586"/>
      <c r="AA162" s="586"/>
      <c r="AB162" s="586"/>
      <c r="AC162" s="586"/>
      <c r="AD162" s="586"/>
      <c r="AE162" s="586"/>
      <c r="AF162" s="586"/>
      <c r="AG162" s="586"/>
    </row>
    <row r="163" spans="1:33" s="524" customFormat="1" ht="22.5">
      <c r="A163" s="1234"/>
      <c r="B163" s="1234"/>
      <c r="C163" s="1234">
        <v>1</v>
      </c>
      <c r="D163" s="902"/>
      <c r="E163" s="904"/>
      <c r="F163" s="904"/>
      <c r="G163" s="904"/>
      <c r="H163" s="904"/>
      <c r="I163" s="906"/>
      <c r="J163" s="898"/>
      <c r="K163" s="901"/>
      <c r="L163" s="594" t="str">
        <f>mergeValue(A163)&amp;"."&amp;mergeValue(B163)&amp;"."&amp;mergeValue(C163)</f>
        <v>1.1.1</v>
      </c>
      <c r="M163" s="548" t="s">
        <v>7</v>
      </c>
      <c r="N163" s="581"/>
      <c r="O163" s="1287"/>
      <c r="P163" s="1288"/>
      <c r="Q163" s="1288"/>
      <c r="R163" s="1288"/>
      <c r="S163" s="1288"/>
      <c r="T163" s="1288"/>
      <c r="U163" s="1288"/>
      <c r="V163" s="1289"/>
      <c r="W163" s="631" t="s">
        <v>634</v>
      </c>
      <c r="X163" s="586"/>
      <c r="Y163" s="586"/>
      <c r="Z163" s="586"/>
      <c r="AA163" s="586"/>
      <c r="AB163" s="586"/>
      <c r="AC163" s="586"/>
      <c r="AD163" s="586"/>
      <c r="AE163" s="586"/>
      <c r="AF163" s="586"/>
      <c r="AG163" s="586"/>
    </row>
    <row r="164" spans="1:33" s="524" customFormat="1" ht="22.5">
      <c r="A164" s="1234"/>
      <c r="B164" s="1234"/>
      <c r="C164" s="1234"/>
      <c r="D164" s="1234">
        <v>1</v>
      </c>
      <c r="E164" s="904"/>
      <c r="F164" s="904"/>
      <c r="G164" s="904"/>
      <c r="H164" s="904"/>
      <c r="I164" s="906"/>
      <c r="J164" s="898"/>
      <c r="K164" s="901"/>
      <c r="L164" s="594" t="str">
        <f>mergeValue(A164)&amp;"."&amp;mergeValue(B164)&amp;"."&amp;mergeValue(C164)&amp;"."&amp;mergeValue(D164)</f>
        <v>1.1.1.1</v>
      </c>
      <c r="M164" s="549" t="s">
        <v>22</v>
      </c>
      <c r="N164" s="581"/>
      <c r="O164" s="1287"/>
      <c r="P164" s="1288"/>
      <c r="Q164" s="1288"/>
      <c r="R164" s="1288"/>
      <c r="S164" s="1288"/>
      <c r="T164" s="1288"/>
      <c r="U164" s="1288"/>
      <c r="V164" s="1289"/>
      <c r="W164" s="631" t="s">
        <v>635</v>
      </c>
      <c r="X164" s="586"/>
      <c r="Y164" s="586"/>
      <c r="Z164" s="586"/>
      <c r="AA164" s="586"/>
      <c r="AB164" s="586"/>
      <c r="AC164" s="586"/>
      <c r="AD164" s="586"/>
      <c r="AE164" s="586"/>
      <c r="AF164" s="586"/>
      <c r="AG164" s="586"/>
    </row>
    <row r="165" spans="1:33" s="524" customFormat="1" ht="101.25">
      <c r="A165" s="1234"/>
      <c r="B165" s="1234"/>
      <c r="C165" s="1234"/>
      <c r="D165" s="1234"/>
      <c r="E165" s="1234">
        <v>1</v>
      </c>
      <c r="F165" s="904"/>
      <c r="G165" s="904"/>
      <c r="H165" s="902">
        <v>1</v>
      </c>
      <c r="I165" s="1234">
        <v>1</v>
      </c>
      <c r="J165" s="904"/>
      <c r="K165" s="909"/>
      <c r="L165" s="594" t="str">
        <f>mergeValue(A165)&amp;"."&amp;mergeValue(B165)&amp;"."&amp;mergeValue(C165)&amp;"."&amp;mergeValue(D165)&amp;"."&amp;mergeValue(E165)</f>
        <v>1.1.1.1.1</v>
      </c>
      <c r="M165" s="555" t="s">
        <v>9</v>
      </c>
      <c r="N165" s="582"/>
      <c r="O165" s="1237"/>
      <c r="P165" s="1238"/>
      <c r="Q165" s="1238"/>
      <c r="R165" s="1238"/>
      <c r="S165" s="1238"/>
      <c r="T165" s="1238"/>
      <c r="U165" s="1238"/>
      <c r="V165" s="1239"/>
      <c r="W165" s="631" t="s">
        <v>639</v>
      </c>
      <c r="X165" s="586"/>
      <c r="Y165" s="586"/>
      <c r="Z165" s="586"/>
      <c r="AA165" s="586"/>
      <c r="AB165" s="586"/>
      <c r="AC165" s="586"/>
      <c r="AD165" s="586"/>
      <c r="AE165" s="586"/>
      <c r="AF165" s="586"/>
      <c r="AG165" s="586"/>
    </row>
    <row r="166" spans="1:33" s="524" customFormat="1" ht="90">
      <c r="A166" s="1234"/>
      <c r="B166" s="1234"/>
      <c r="C166" s="1234"/>
      <c r="D166" s="1234"/>
      <c r="E166" s="1234"/>
      <c r="F166" s="1234">
        <v>1</v>
      </c>
      <c r="G166" s="902"/>
      <c r="H166" s="902"/>
      <c r="I166" s="1234"/>
      <c r="J166" s="1234">
        <v>1</v>
      </c>
      <c r="K166" s="910"/>
      <c r="L166" s="594" t="str">
        <f>mergeValue(A166)&amp;"."&amp;mergeValue(B166)&amp;"."&amp;mergeValue(C166)&amp;"."&amp;mergeValue(D166)&amp;"."&amp;mergeValue(E166)&amp;"."&amp;mergeValue(F166)</f>
        <v>1.1.1.1.1.1</v>
      </c>
      <c r="M166" s="556" t="s">
        <v>10</v>
      </c>
      <c r="N166" s="582"/>
      <c r="O166" s="1237"/>
      <c r="P166" s="1238"/>
      <c r="Q166" s="1238"/>
      <c r="R166" s="1238"/>
      <c r="S166" s="1238"/>
      <c r="T166" s="1238"/>
      <c r="U166" s="1238"/>
      <c r="V166" s="1239"/>
      <c r="W166" s="631" t="s">
        <v>637</v>
      </c>
      <c r="X166" s="586"/>
      <c r="Y166" s="590">
        <f>strCheckUnique(Z166:Z169)</f>
      </c>
      <c r="Z166" s="586"/>
      <c r="AA166" s="590">
        <f>IF(O166="","",O166&amp;":_")</f>
      </c>
      <c r="AB166" s="586"/>
      <c r="AC166" s="586"/>
      <c r="AD166" s="586"/>
      <c r="AE166" s="586"/>
      <c r="AF166" s="586"/>
      <c r="AG166" s="586"/>
    </row>
    <row r="167" spans="1:33" s="524" customFormat="1" ht="188.25" customHeight="1">
      <c r="A167" s="1234"/>
      <c r="B167" s="1234"/>
      <c r="C167" s="1234"/>
      <c r="D167" s="1234"/>
      <c r="E167" s="1234"/>
      <c r="F167" s="1234"/>
      <c r="G167" s="902">
        <v>1</v>
      </c>
      <c r="H167" s="902"/>
      <c r="I167" s="1234"/>
      <c r="J167" s="1234"/>
      <c r="K167" s="910">
        <v>1</v>
      </c>
      <c r="L167" s="594" t="str">
        <f>mergeValue(A167)&amp;"."&amp;mergeValue(B167)&amp;"."&amp;mergeValue(C167)&amp;"."&amp;mergeValue(D167)&amp;"."&amp;mergeValue(E167)&amp;"."&amp;mergeValue(F167)&amp;"."&amp;mergeValue(G167)</f>
        <v>1.1.1.1.1.1.1</v>
      </c>
      <c r="M167" s="1070"/>
      <c r="N167" s="587"/>
      <c r="O167" s="1079"/>
      <c r="P167" s="563"/>
      <c r="Q167" s="563"/>
      <c r="R167" s="1241"/>
      <c r="S167" s="1230" t="s">
        <v>84</v>
      </c>
      <c r="T167" s="1241"/>
      <c r="U167" s="1230" t="s">
        <v>84</v>
      </c>
      <c r="V167" s="579"/>
      <c r="W167" s="1204" t="s">
        <v>657</v>
      </c>
      <c r="X167" s="586">
        <f>strCheckDate(O168:V168)</f>
      </c>
      <c r="Y167" s="590"/>
      <c r="Z167" s="590">
        <f>IF(M167="","",M167)</f>
      </c>
      <c r="AA167" s="590"/>
      <c r="AB167" s="590"/>
      <c r="AC167" s="590"/>
      <c r="AD167" s="586"/>
      <c r="AE167" s="586"/>
      <c r="AF167" s="586"/>
      <c r="AG167" s="586"/>
    </row>
    <row r="168" spans="1:33" s="524" customFormat="1" ht="11.25" customHeight="1" hidden="1">
      <c r="A168" s="1234"/>
      <c r="B168" s="1234"/>
      <c r="C168" s="1234"/>
      <c r="D168" s="1234"/>
      <c r="E168" s="1234"/>
      <c r="F168" s="1234"/>
      <c r="G168" s="902"/>
      <c r="H168" s="902"/>
      <c r="I168" s="1234"/>
      <c r="J168" s="1234"/>
      <c r="K168" s="910"/>
      <c r="L168" s="601"/>
      <c r="M168" s="647"/>
      <c r="N168" s="587"/>
      <c r="O168" s="585"/>
      <c r="P168" s="563"/>
      <c r="Q168" s="585" t="str">
        <f>R167&amp;"-"&amp;T167</f>
        <v>-</v>
      </c>
      <c r="R168" s="1229"/>
      <c r="S168" s="1230"/>
      <c r="T168" s="1229"/>
      <c r="U168" s="1230"/>
      <c r="V168" s="579"/>
      <c r="W168" s="1204"/>
      <c r="X168" s="586"/>
      <c r="Y168" s="586"/>
      <c r="Z168" s="586"/>
      <c r="AA168" s="586"/>
      <c r="AB168" s="586"/>
      <c r="AC168" s="586"/>
      <c r="AD168" s="586"/>
      <c r="AE168" s="586"/>
      <c r="AF168" s="586"/>
      <c r="AG168" s="586"/>
    </row>
    <row r="169" spans="1:33" s="523" customFormat="1" ht="15" customHeight="1">
      <c r="A169" s="1234"/>
      <c r="B169" s="1234"/>
      <c r="C169" s="1234"/>
      <c r="D169" s="1234"/>
      <c r="E169" s="1234"/>
      <c r="F169" s="1234"/>
      <c r="G169" s="904"/>
      <c r="H169" s="902"/>
      <c r="I169" s="1234"/>
      <c r="J169" s="1234"/>
      <c r="K169" s="909"/>
      <c r="L169" s="539"/>
      <c r="M169" s="558" t="s">
        <v>25</v>
      </c>
      <c r="N169" s="552"/>
      <c r="O169" s="546"/>
      <c r="P169" s="546"/>
      <c r="Q169" s="546"/>
      <c r="R169" s="574"/>
      <c r="S169" s="565"/>
      <c r="T169" s="564"/>
      <c r="U169" s="552"/>
      <c r="V169" s="561"/>
      <c r="W169" s="1204"/>
      <c r="X169" s="588"/>
      <c r="Y169" s="588"/>
      <c r="Z169" s="588"/>
      <c r="AA169" s="588"/>
      <c r="AB169" s="588"/>
      <c r="AC169" s="588"/>
      <c r="AD169" s="588"/>
      <c r="AE169" s="588"/>
      <c r="AF169" s="588"/>
      <c r="AG169" s="588"/>
    </row>
    <row r="170" spans="1:33" s="523" customFormat="1" ht="15" customHeight="1">
      <c r="A170" s="1234"/>
      <c r="B170" s="1234"/>
      <c r="C170" s="1234"/>
      <c r="D170" s="1234"/>
      <c r="E170" s="1234"/>
      <c r="F170" s="904"/>
      <c r="G170" s="904"/>
      <c r="H170" s="902"/>
      <c r="I170" s="1234"/>
      <c r="J170" s="904"/>
      <c r="K170" s="909"/>
      <c r="L170" s="539"/>
      <c r="M170" s="557" t="s">
        <v>11</v>
      </c>
      <c r="N170" s="551"/>
      <c r="O170" s="546"/>
      <c r="P170" s="546"/>
      <c r="Q170" s="546"/>
      <c r="R170" s="574"/>
      <c r="S170" s="565"/>
      <c r="T170" s="564"/>
      <c r="U170" s="551"/>
      <c r="V170" s="565"/>
      <c r="W170" s="561"/>
      <c r="X170" s="588"/>
      <c r="Y170" s="588"/>
      <c r="Z170" s="588"/>
      <c r="AA170" s="588"/>
      <c r="AB170" s="588"/>
      <c r="AC170" s="588"/>
      <c r="AD170" s="588"/>
      <c r="AE170" s="588"/>
      <c r="AF170" s="588"/>
      <c r="AG170" s="588"/>
    </row>
    <row r="171" spans="1:33" s="523" customFormat="1" ht="15" customHeight="1">
      <c r="A171" s="1234"/>
      <c r="B171" s="1234"/>
      <c r="C171" s="1234"/>
      <c r="D171" s="1234"/>
      <c r="E171" s="908"/>
      <c r="F171" s="904"/>
      <c r="G171" s="904"/>
      <c r="H171" s="904"/>
      <c r="I171" s="900"/>
      <c r="J171" s="897"/>
      <c r="K171" s="907"/>
      <c r="L171" s="539"/>
      <c r="M171" s="552" t="s">
        <v>12</v>
      </c>
      <c r="N171" s="550"/>
      <c r="O171" s="546"/>
      <c r="P171" s="546"/>
      <c r="Q171" s="546"/>
      <c r="R171" s="574"/>
      <c r="S171" s="565"/>
      <c r="T171" s="564"/>
      <c r="U171" s="550"/>
      <c r="V171" s="565"/>
      <c r="W171" s="561"/>
      <c r="X171" s="588"/>
      <c r="Y171" s="588"/>
      <c r="Z171" s="588"/>
      <c r="AA171" s="588"/>
      <c r="AB171" s="588"/>
      <c r="AC171" s="588"/>
      <c r="AD171" s="588"/>
      <c r="AE171" s="588"/>
      <c r="AF171" s="588"/>
      <c r="AG171" s="588"/>
    </row>
    <row r="172" spans="1:33" s="523" customFormat="1" ht="15" customHeight="1">
      <c r="A172" s="1234"/>
      <c r="B172" s="1234"/>
      <c r="C172" s="1234"/>
      <c r="D172" s="908"/>
      <c r="E172" s="908"/>
      <c r="F172" s="904"/>
      <c r="G172" s="904"/>
      <c r="H172" s="904"/>
      <c r="I172" s="900"/>
      <c r="J172" s="897"/>
      <c r="K172" s="907"/>
      <c r="L172" s="539"/>
      <c r="M172" s="551" t="s">
        <v>17</v>
      </c>
      <c r="N172" s="550"/>
      <c r="O172" s="546"/>
      <c r="P172" s="546"/>
      <c r="Q172" s="546"/>
      <c r="R172" s="574"/>
      <c r="S172" s="565"/>
      <c r="T172" s="564"/>
      <c r="U172" s="550"/>
      <c r="V172" s="565"/>
      <c r="W172" s="561"/>
      <c r="X172" s="588"/>
      <c r="Y172" s="588"/>
      <c r="Z172" s="588"/>
      <c r="AA172" s="588"/>
      <c r="AB172" s="588"/>
      <c r="AC172" s="588"/>
      <c r="AD172" s="588"/>
      <c r="AE172" s="588"/>
      <c r="AF172" s="588"/>
      <c r="AG172" s="588"/>
    </row>
    <row r="173" spans="1:33" s="523" customFormat="1" ht="15" customHeight="1">
      <c r="A173" s="1234"/>
      <c r="B173" s="1234"/>
      <c r="C173" s="908"/>
      <c r="D173" s="908"/>
      <c r="E173" s="908"/>
      <c r="F173" s="908"/>
      <c r="G173" s="913"/>
      <c r="H173" s="900"/>
      <c r="I173" s="911"/>
      <c r="J173" s="897"/>
      <c r="K173" s="912"/>
      <c r="L173" s="539"/>
      <c r="M173" s="550" t="s">
        <v>18</v>
      </c>
      <c r="N173" s="550"/>
      <c r="O173" s="546"/>
      <c r="P173" s="546"/>
      <c r="Q173" s="546"/>
      <c r="R173" s="574"/>
      <c r="S173" s="565"/>
      <c r="T173" s="564"/>
      <c r="U173" s="550"/>
      <c r="V173" s="565"/>
      <c r="W173" s="561"/>
      <c r="X173" s="588"/>
      <c r="Y173" s="588"/>
      <c r="Z173" s="588"/>
      <c r="AA173" s="588"/>
      <c r="AB173" s="588"/>
      <c r="AC173" s="588"/>
      <c r="AD173" s="588"/>
      <c r="AE173" s="588"/>
      <c r="AF173" s="588"/>
      <c r="AG173" s="588"/>
    </row>
    <row r="174" spans="1:33" s="523" customFormat="1" ht="15" customHeight="1">
      <c r="A174" s="1234"/>
      <c r="B174" s="908"/>
      <c r="C174" s="908"/>
      <c r="D174" s="908"/>
      <c r="E174" s="908"/>
      <c r="F174" s="908"/>
      <c r="G174" s="913"/>
      <c r="H174" s="900"/>
      <c r="I174" s="900"/>
      <c r="J174" s="897"/>
      <c r="K174" s="907"/>
      <c r="L174" s="539"/>
      <c r="M174" s="559" t="s">
        <v>19</v>
      </c>
      <c r="N174" s="550"/>
      <c r="O174" s="546"/>
      <c r="P174" s="546"/>
      <c r="Q174" s="546"/>
      <c r="R174" s="574"/>
      <c r="S174" s="565"/>
      <c r="T174" s="564"/>
      <c r="U174" s="550"/>
      <c r="V174" s="565"/>
      <c r="W174" s="561"/>
      <c r="X174" s="588"/>
      <c r="Y174" s="588"/>
      <c r="Z174" s="588"/>
      <c r="AA174" s="588"/>
      <c r="AB174" s="588"/>
      <c r="AC174" s="588"/>
      <c r="AD174" s="588"/>
      <c r="AE174" s="588"/>
      <c r="AF174" s="588"/>
      <c r="AG174" s="588"/>
    </row>
    <row r="175" spans="1:33" s="523" customFormat="1" ht="15" customHeight="1">
      <c r="A175" s="896"/>
      <c r="B175" s="896"/>
      <c r="C175" s="896"/>
      <c r="D175" s="896"/>
      <c r="E175" s="896"/>
      <c r="F175" s="896"/>
      <c r="G175" s="896"/>
      <c r="H175" s="896"/>
      <c r="I175" s="896"/>
      <c r="J175" s="896"/>
      <c r="K175" s="896"/>
      <c r="L175" s="539"/>
      <c r="M175" s="566" t="s">
        <v>309</v>
      </c>
      <c r="N175" s="550"/>
      <c r="O175" s="546"/>
      <c r="P175" s="546"/>
      <c r="Q175" s="546"/>
      <c r="R175" s="574"/>
      <c r="S175" s="565"/>
      <c r="T175" s="564"/>
      <c r="U175" s="550"/>
      <c r="V175" s="758"/>
      <c r="W175" s="758"/>
      <c r="X175" s="758"/>
      <c r="Y175" s="767"/>
      <c r="Z175" s="766"/>
      <c r="AA175" s="765"/>
      <c r="AB175" s="759"/>
      <c r="AC175" s="766"/>
      <c r="AD175" s="763"/>
      <c r="AE175" s="588"/>
      <c r="AF175" s="588"/>
      <c r="AG175" s="588"/>
    </row>
    <row r="177" spans="7:30" s="35" customFormat="1" ht="16.5" customHeight="1">
      <c r="G177" s="35" t="s">
        <v>13</v>
      </c>
      <c r="I177" s="35" t="s">
        <v>208</v>
      </c>
      <c r="AD177" s="158"/>
    </row>
    <row r="178" spans="12:39" ht="16.5" customHeight="1"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</row>
    <row r="179" spans="1:33" s="686" customFormat="1" ht="22.5">
      <c r="A179" s="1234">
        <v>1</v>
      </c>
      <c r="B179" s="981"/>
      <c r="C179" s="981"/>
      <c r="D179" s="981"/>
      <c r="E179" s="981"/>
      <c r="F179" s="981"/>
      <c r="G179" s="982"/>
      <c r="H179" s="982"/>
      <c r="I179" s="984"/>
      <c r="J179" s="976"/>
      <c r="K179" s="976"/>
      <c r="L179" s="725">
        <f>mergeValue(A179)</f>
        <v>1</v>
      </c>
      <c r="M179" s="642" t="s">
        <v>20</v>
      </c>
      <c r="N179" s="717"/>
      <c r="O179" s="1287"/>
      <c r="P179" s="1288"/>
      <c r="Q179" s="1288"/>
      <c r="R179" s="1288"/>
      <c r="S179" s="1288"/>
      <c r="T179" s="1288"/>
      <c r="U179" s="1288"/>
      <c r="V179" s="1288"/>
      <c r="W179" s="1289"/>
      <c r="X179" s="718" t="s">
        <v>476</v>
      </c>
      <c r="Y179" s="720"/>
      <c r="Z179" s="720"/>
      <c r="AA179" s="720"/>
      <c r="AB179" s="720"/>
      <c r="AC179" s="720"/>
      <c r="AD179" s="720"/>
      <c r="AE179" s="720"/>
      <c r="AF179" s="720"/>
      <c r="AG179" s="720"/>
    </row>
    <row r="180" spans="1:33" s="686" customFormat="1" ht="22.5">
      <c r="A180" s="1234"/>
      <c r="B180" s="1234">
        <v>1</v>
      </c>
      <c r="C180" s="981"/>
      <c r="D180" s="981"/>
      <c r="E180" s="981"/>
      <c r="F180" s="981"/>
      <c r="G180" s="986"/>
      <c r="H180" s="983"/>
      <c r="I180" s="988"/>
      <c r="J180" s="973"/>
      <c r="K180" s="972"/>
      <c r="L180" s="725" t="str">
        <f>mergeValue(A180)&amp;"."&amp;mergeValue(B180)</f>
        <v>1.1</v>
      </c>
      <c r="M180" s="693" t="s">
        <v>16</v>
      </c>
      <c r="N180" s="717"/>
      <c r="O180" s="1287"/>
      <c r="P180" s="1288"/>
      <c r="Q180" s="1288"/>
      <c r="R180" s="1288"/>
      <c r="S180" s="1288"/>
      <c r="T180" s="1288"/>
      <c r="U180" s="1288"/>
      <c r="V180" s="1288"/>
      <c r="W180" s="1289"/>
      <c r="X180" s="718" t="s">
        <v>477</v>
      </c>
      <c r="Y180" s="720"/>
      <c r="Z180" s="720"/>
      <c r="AA180" s="720"/>
      <c r="AB180" s="720"/>
      <c r="AC180" s="720"/>
      <c r="AD180" s="720"/>
      <c r="AE180" s="720"/>
      <c r="AF180" s="720"/>
      <c r="AG180" s="720"/>
    </row>
    <row r="181" spans="1:33" s="686" customFormat="1" ht="22.5">
      <c r="A181" s="1234"/>
      <c r="B181" s="1234"/>
      <c r="C181" s="1234">
        <v>1</v>
      </c>
      <c r="D181" s="981"/>
      <c r="E181" s="981"/>
      <c r="F181" s="981"/>
      <c r="G181" s="986"/>
      <c r="H181" s="983"/>
      <c r="I181" s="989"/>
      <c r="J181" s="973"/>
      <c r="K181" s="972"/>
      <c r="L181" s="725" t="str">
        <f>mergeValue(A181)&amp;"."&amp;mergeValue(B181)&amp;"."&amp;mergeValue(C181)</f>
        <v>1.1.1</v>
      </c>
      <c r="M181" s="694" t="s">
        <v>7</v>
      </c>
      <c r="N181" s="717"/>
      <c r="O181" s="1287"/>
      <c r="P181" s="1288"/>
      <c r="Q181" s="1288"/>
      <c r="R181" s="1288"/>
      <c r="S181" s="1288"/>
      <c r="T181" s="1288"/>
      <c r="U181" s="1288"/>
      <c r="V181" s="1288"/>
      <c r="W181" s="1289"/>
      <c r="X181" s="718" t="s">
        <v>634</v>
      </c>
      <c r="Y181" s="720"/>
      <c r="Z181" s="720"/>
      <c r="AA181" s="720"/>
      <c r="AB181" s="720"/>
      <c r="AC181" s="720"/>
      <c r="AD181" s="720"/>
      <c r="AE181" s="720"/>
      <c r="AF181" s="720"/>
      <c r="AG181" s="720"/>
    </row>
    <row r="182" spans="1:33" s="686" customFormat="1" ht="22.5">
      <c r="A182" s="1234"/>
      <c r="B182" s="1234"/>
      <c r="C182" s="1234"/>
      <c r="D182" s="1234">
        <v>1</v>
      </c>
      <c r="E182" s="981"/>
      <c r="F182" s="981"/>
      <c r="G182" s="986"/>
      <c r="H182" s="983"/>
      <c r="I182" s="989"/>
      <c r="J182" s="987"/>
      <c r="K182" s="972"/>
      <c r="L182" s="725" t="str">
        <f>mergeValue(A182)&amp;"."&amp;mergeValue(B182)&amp;"."&amp;mergeValue(C182)&amp;"."&amp;mergeValue(D182)</f>
        <v>1.1.1.1</v>
      </c>
      <c r="M182" s="695" t="s">
        <v>22</v>
      </c>
      <c r="N182" s="717"/>
      <c r="O182" s="1287"/>
      <c r="P182" s="1288"/>
      <c r="Q182" s="1288"/>
      <c r="R182" s="1288"/>
      <c r="S182" s="1288"/>
      <c r="T182" s="1288"/>
      <c r="U182" s="1288"/>
      <c r="V182" s="1288"/>
      <c r="W182" s="1289"/>
      <c r="X182" s="718" t="s">
        <v>688</v>
      </c>
      <c r="Y182" s="720"/>
      <c r="Z182" s="720"/>
      <c r="AA182" s="720"/>
      <c r="AB182" s="720"/>
      <c r="AC182" s="720"/>
      <c r="AD182" s="720"/>
      <c r="AE182" s="720"/>
      <c r="AF182" s="720"/>
      <c r="AG182" s="720"/>
    </row>
    <row r="183" spans="1:33" s="686" customFormat="1" ht="56.25" customHeight="1">
      <c r="A183" s="1234"/>
      <c r="B183" s="1234"/>
      <c r="C183" s="1234"/>
      <c r="D183" s="1234"/>
      <c r="E183" s="981">
        <v>1</v>
      </c>
      <c r="F183" s="981"/>
      <c r="G183" s="986"/>
      <c r="H183" s="983"/>
      <c r="I183" s="989"/>
      <c r="J183" s="987"/>
      <c r="K183" s="977"/>
      <c r="L183" s="725" t="str">
        <f>mergeValue(A183)&amp;"."&amp;mergeValue(B183)&amp;"."&amp;mergeValue(C183)&amp;"."&amp;mergeValue(D183)&amp;"."&amp;mergeValue(E183)</f>
        <v>1.1.1.1.1</v>
      </c>
      <c r="M183" s="1073"/>
      <c r="N183" s="691"/>
      <c r="O183" s="1075"/>
      <c r="P183" s="1076"/>
      <c r="Q183" s="672"/>
      <c r="R183" s="672"/>
      <c r="S183" s="1092"/>
      <c r="T183" s="651" t="s">
        <v>84</v>
      </c>
      <c r="U183" s="1092"/>
      <c r="V183" s="651" t="s">
        <v>84</v>
      </c>
      <c r="W183" s="728"/>
      <c r="X183" s="718" t="s">
        <v>689</v>
      </c>
      <c r="Y183" s="720">
        <f>strCheckDateTwo(N183:W183)</f>
      </c>
      <c r="Z183" s="720"/>
      <c r="AA183" s="720"/>
      <c r="AB183" s="720"/>
      <c r="AC183" s="720"/>
      <c r="AD183" s="720"/>
      <c r="AE183" s="720"/>
      <c r="AF183" s="720"/>
      <c r="AG183" s="720"/>
    </row>
    <row r="184" spans="1:33" s="686" customFormat="1" ht="14.25" customHeight="1" hidden="1">
      <c r="A184" s="1234"/>
      <c r="B184" s="1234"/>
      <c r="C184" s="1234"/>
      <c r="D184" s="1234"/>
      <c r="E184" s="981"/>
      <c r="F184" s="981"/>
      <c r="G184" s="986"/>
      <c r="H184" s="983"/>
      <c r="I184" s="989"/>
      <c r="J184" s="987"/>
      <c r="K184" s="977"/>
      <c r="L184" s="715"/>
      <c r="M184" s="702"/>
      <c r="N184" s="647"/>
      <c r="O184" s="647"/>
      <c r="P184" s="647"/>
      <c r="Q184" s="647"/>
      <c r="R184" s="719" t="str">
        <f>S183&amp;"-"&amp;U183</f>
        <v>-</v>
      </c>
      <c r="S184" s="729"/>
      <c r="T184" s="721"/>
      <c r="U184" s="729"/>
      <c r="V184" s="647"/>
      <c r="W184" s="647"/>
      <c r="X184" s="701"/>
      <c r="Y184" s="720"/>
      <c r="Z184" s="720"/>
      <c r="AA184" s="720"/>
      <c r="AB184" s="720"/>
      <c r="AC184" s="720"/>
      <c r="AD184" s="720"/>
      <c r="AE184" s="720"/>
      <c r="AF184" s="720"/>
      <c r="AG184" s="720"/>
    </row>
    <row r="185" spans="1:33" s="686" customFormat="1" ht="15" customHeight="1">
      <c r="A185" s="1234"/>
      <c r="B185" s="1234"/>
      <c r="C185" s="1234"/>
      <c r="D185" s="1234"/>
      <c r="E185" s="981"/>
      <c r="F185" s="981"/>
      <c r="G185" s="986"/>
      <c r="H185" s="983"/>
      <c r="I185" s="989"/>
      <c r="J185" s="987"/>
      <c r="K185" s="977"/>
      <c r="L185" s="689"/>
      <c r="M185" s="698" t="s">
        <v>5</v>
      </c>
      <c r="N185" s="696"/>
      <c r="O185" s="692"/>
      <c r="P185" s="692"/>
      <c r="Q185" s="692"/>
      <c r="R185" s="692"/>
      <c r="S185" s="709"/>
      <c r="T185" s="705"/>
      <c r="U185" s="704"/>
      <c r="V185" s="696"/>
      <c r="W185" s="696"/>
      <c r="X185" s="700"/>
      <c r="Y185" s="720"/>
      <c r="Z185" s="720"/>
      <c r="AA185" s="720"/>
      <c r="AB185" s="720"/>
      <c r="AC185" s="720"/>
      <c r="AD185" s="720"/>
      <c r="AE185" s="720"/>
      <c r="AF185" s="720"/>
      <c r="AG185" s="720"/>
    </row>
    <row r="186" spans="1:33" s="685" customFormat="1" ht="15" customHeight="1">
      <c r="A186" s="1234"/>
      <c r="B186" s="1234"/>
      <c r="C186" s="1234"/>
      <c r="D186" s="985"/>
      <c r="E186" s="985"/>
      <c r="F186" s="985"/>
      <c r="G186" s="986"/>
      <c r="H186" s="985"/>
      <c r="I186" s="989"/>
      <c r="J186" s="975"/>
      <c r="K186" s="979"/>
      <c r="L186" s="689"/>
      <c r="M186" s="697" t="s">
        <v>17</v>
      </c>
      <c r="N186" s="696"/>
      <c r="O186" s="692"/>
      <c r="P186" s="692"/>
      <c r="Q186" s="692"/>
      <c r="R186" s="692"/>
      <c r="S186" s="709"/>
      <c r="T186" s="705"/>
      <c r="U186" s="704"/>
      <c r="V186" s="696"/>
      <c r="W186" s="705"/>
      <c r="X186" s="700"/>
      <c r="Y186" s="722"/>
      <c r="Z186" s="722"/>
      <c r="AA186" s="722"/>
      <c r="AB186" s="722"/>
      <c r="AC186" s="722"/>
      <c r="AD186" s="722"/>
      <c r="AE186" s="722"/>
      <c r="AF186" s="722"/>
      <c r="AG186" s="722"/>
    </row>
    <row r="187" spans="1:33" s="685" customFormat="1" ht="15" customHeight="1">
      <c r="A187" s="1234"/>
      <c r="B187" s="1234"/>
      <c r="C187" s="985"/>
      <c r="D187" s="985"/>
      <c r="E187" s="985"/>
      <c r="F187" s="985"/>
      <c r="G187" s="986"/>
      <c r="H187" s="985"/>
      <c r="I187" s="980"/>
      <c r="J187" s="975"/>
      <c r="K187" s="979"/>
      <c r="L187" s="689"/>
      <c r="M187" s="696" t="s">
        <v>18</v>
      </c>
      <c r="N187" s="696"/>
      <c r="O187" s="692"/>
      <c r="P187" s="692"/>
      <c r="Q187" s="692"/>
      <c r="R187" s="692"/>
      <c r="S187" s="709"/>
      <c r="T187" s="705"/>
      <c r="U187" s="704"/>
      <c r="V187" s="696"/>
      <c r="W187" s="705"/>
      <c r="X187" s="700"/>
      <c r="Y187" s="722"/>
      <c r="Z187" s="722"/>
      <c r="AA187" s="722"/>
      <c r="AB187" s="722"/>
      <c r="AC187" s="722"/>
      <c r="AD187" s="722"/>
      <c r="AE187" s="722"/>
      <c r="AF187" s="722"/>
      <c r="AG187" s="722"/>
    </row>
    <row r="188" spans="1:33" s="685" customFormat="1" ht="15" customHeight="1">
      <c r="A188" s="1234"/>
      <c r="B188" s="985"/>
      <c r="C188" s="985"/>
      <c r="D188" s="985"/>
      <c r="E188" s="985"/>
      <c r="F188" s="985"/>
      <c r="G188" s="986"/>
      <c r="H188" s="985"/>
      <c r="I188" s="980"/>
      <c r="J188" s="975"/>
      <c r="K188" s="979"/>
      <c r="L188" s="689"/>
      <c r="M188" s="699" t="s">
        <v>19</v>
      </c>
      <c r="N188" s="696"/>
      <c r="O188" s="692"/>
      <c r="P188" s="692"/>
      <c r="Q188" s="692"/>
      <c r="R188" s="692"/>
      <c r="S188" s="709"/>
      <c r="T188" s="705"/>
      <c r="U188" s="704"/>
      <c r="V188" s="696"/>
      <c r="W188" s="705"/>
      <c r="X188" s="700"/>
      <c r="Y188" s="722"/>
      <c r="Z188" s="722"/>
      <c r="AA188" s="722"/>
      <c r="AB188" s="722"/>
      <c r="AC188" s="722"/>
      <c r="AD188" s="722"/>
      <c r="AE188" s="722"/>
      <c r="AF188" s="722"/>
      <c r="AG188" s="722"/>
    </row>
    <row r="189" spans="1:33" s="685" customFormat="1" ht="15" customHeight="1">
      <c r="A189" s="971"/>
      <c r="B189" s="971"/>
      <c r="C189" s="971"/>
      <c r="D189" s="971"/>
      <c r="E189" s="971"/>
      <c r="F189" s="971"/>
      <c r="G189" s="978"/>
      <c r="H189" s="979"/>
      <c r="I189" s="974"/>
      <c r="J189" s="975"/>
      <c r="K189" s="971"/>
      <c r="L189" s="689"/>
      <c r="M189" s="706" t="s">
        <v>309</v>
      </c>
      <c r="N189" s="696"/>
      <c r="O189" s="692"/>
      <c r="P189" s="692"/>
      <c r="Q189" s="692"/>
      <c r="R189" s="692"/>
      <c r="S189" s="709"/>
      <c r="T189" s="705"/>
      <c r="U189" s="704"/>
      <c r="V189" s="696"/>
      <c r="W189" s="705"/>
      <c r="X189" s="700"/>
      <c r="Y189" s="722"/>
      <c r="Z189" s="722"/>
      <c r="AA189" s="722"/>
      <c r="AB189" s="722"/>
      <c r="AC189" s="722"/>
      <c r="AD189" s="722"/>
      <c r="AE189" s="722"/>
      <c r="AF189" s="722"/>
      <c r="AG189" s="722"/>
    </row>
    <row r="190" spans="7:47" ht="15" customHeight="1">
      <c r="G190" s="156"/>
      <c r="H190" s="157"/>
      <c r="I190" s="157"/>
      <c r="J190" s="85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204"/>
      <c r="AM190" s="204"/>
      <c r="AN190" s="204"/>
      <c r="AO190" s="204"/>
      <c r="AP190" s="204"/>
      <c r="AQ190" s="204"/>
      <c r="AR190" s="204"/>
      <c r="AS190" s="204"/>
      <c r="AT190" s="204"/>
      <c r="AU190" s="204"/>
    </row>
    <row r="191" spans="7:20" s="35" customFormat="1" ht="16.5" customHeight="1">
      <c r="G191" s="35" t="s">
        <v>13</v>
      </c>
      <c r="I191" s="35" t="s">
        <v>209</v>
      </c>
      <c r="T191" s="158"/>
    </row>
    <row r="192" spans="12:38" ht="16.5" customHeight="1"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</row>
    <row r="193" spans="1:44" s="686" customFormat="1" ht="22.5">
      <c r="A193" s="1234">
        <v>1</v>
      </c>
      <c r="B193" s="1016"/>
      <c r="C193" s="1016"/>
      <c r="D193" s="1016"/>
      <c r="E193" s="1016"/>
      <c r="F193" s="1009"/>
      <c r="G193" s="1015"/>
      <c r="H193" s="1015"/>
      <c r="I193" s="997"/>
      <c r="J193" s="996"/>
      <c r="K193" s="996"/>
      <c r="L193" s="725">
        <f>mergeValue(A193)</f>
        <v>1</v>
      </c>
      <c r="M193" s="642" t="s">
        <v>20</v>
      </c>
      <c r="N193" s="1315"/>
      <c r="O193" s="1316"/>
      <c r="P193" s="1316"/>
      <c r="Q193" s="1316"/>
      <c r="R193" s="1316"/>
      <c r="S193" s="1316"/>
      <c r="T193" s="1316"/>
      <c r="U193" s="1316"/>
      <c r="V193" s="1316"/>
      <c r="W193" s="1316"/>
      <c r="X193" s="1316"/>
      <c r="Y193" s="1316"/>
      <c r="Z193" s="1316"/>
      <c r="AA193" s="1316"/>
      <c r="AB193" s="1316"/>
      <c r="AC193" s="1316"/>
      <c r="AD193" s="1316"/>
      <c r="AE193" s="1316"/>
      <c r="AF193" s="1317"/>
      <c r="AG193" s="718" t="s">
        <v>476</v>
      </c>
      <c r="AH193" s="720"/>
      <c r="AI193" s="720"/>
      <c r="AJ193" s="720"/>
      <c r="AK193" s="720"/>
      <c r="AL193" s="720"/>
      <c r="AM193" s="720"/>
      <c r="AN193" s="720"/>
      <c r="AO193" s="720"/>
      <c r="AP193" s="720"/>
      <c r="AQ193" s="720"/>
      <c r="AR193" s="720"/>
    </row>
    <row r="194" spans="1:44" s="686" customFormat="1" ht="22.5">
      <c r="A194" s="1234"/>
      <c r="B194" s="1234">
        <v>1</v>
      </c>
      <c r="C194" s="1016"/>
      <c r="D194" s="1016"/>
      <c r="E194" s="1016"/>
      <c r="F194" s="1009"/>
      <c r="G194" s="1018"/>
      <c r="H194" s="1019"/>
      <c r="I194" s="998"/>
      <c r="J194" s="993"/>
      <c r="K194" s="991"/>
      <c r="L194" s="725" t="str">
        <f>mergeValue(A194)&amp;"."&amp;mergeValue(B194)</f>
        <v>1.1</v>
      </c>
      <c r="M194" s="693" t="s">
        <v>16</v>
      </c>
      <c r="N194" s="1312"/>
      <c r="O194" s="1313"/>
      <c r="P194" s="1313"/>
      <c r="Q194" s="1313"/>
      <c r="R194" s="1313"/>
      <c r="S194" s="1313"/>
      <c r="T194" s="1313"/>
      <c r="U194" s="1313"/>
      <c r="V194" s="1313"/>
      <c r="W194" s="1313"/>
      <c r="X194" s="1313"/>
      <c r="Y194" s="1313"/>
      <c r="Z194" s="1313"/>
      <c r="AA194" s="1313"/>
      <c r="AB194" s="1313"/>
      <c r="AC194" s="1313"/>
      <c r="AD194" s="1313"/>
      <c r="AE194" s="1313"/>
      <c r="AF194" s="1314"/>
      <c r="AG194" s="718" t="s">
        <v>477</v>
      </c>
      <c r="AH194" s="720"/>
      <c r="AI194" s="720"/>
      <c r="AJ194" s="720"/>
      <c r="AK194" s="720"/>
      <c r="AL194" s="720"/>
      <c r="AM194" s="720"/>
      <c r="AN194" s="720"/>
      <c r="AO194" s="720"/>
      <c r="AP194" s="720"/>
      <c r="AQ194" s="720"/>
      <c r="AR194" s="720"/>
    </row>
    <row r="195" spans="1:44" s="686" customFormat="1" ht="22.5">
      <c r="A195" s="1234"/>
      <c r="B195" s="1234"/>
      <c r="C195" s="1234">
        <v>1</v>
      </c>
      <c r="D195" s="1016"/>
      <c r="E195" s="1016"/>
      <c r="F195" s="1009"/>
      <c r="G195" s="1018"/>
      <c r="H195" s="1019"/>
      <c r="I195" s="998"/>
      <c r="J195" s="993"/>
      <c r="K195" s="991"/>
      <c r="L195" s="725" t="str">
        <f>mergeValue(A195)&amp;"."&amp;mergeValue(B195)&amp;"."&amp;mergeValue(C195)</f>
        <v>1.1.1</v>
      </c>
      <c r="M195" s="694" t="s">
        <v>7</v>
      </c>
      <c r="N195" s="1312"/>
      <c r="O195" s="1313"/>
      <c r="P195" s="1313"/>
      <c r="Q195" s="1313"/>
      <c r="R195" s="1313"/>
      <c r="S195" s="1313"/>
      <c r="T195" s="1313"/>
      <c r="U195" s="1313"/>
      <c r="V195" s="1313"/>
      <c r="W195" s="1313"/>
      <c r="X195" s="1313"/>
      <c r="Y195" s="1313"/>
      <c r="Z195" s="1313"/>
      <c r="AA195" s="1313"/>
      <c r="AB195" s="1313"/>
      <c r="AC195" s="1313"/>
      <c r="AD195" s="1313"/>
      <c r="AE195" s="1313"/>
      <c r="AF195" s="1314"/>
      <c r="AG195" s="718" t="s">
        <v>634</v>
      </c>
      <c r="AH195" s="720"/>
      <c r="AI195" s="720"/>
      <c r="AJ195" s="720"/>
      <c r="AK195" s="720"/>
      <c r="AL195" s="720"/>
      <c r="AM195" s="720"/>
      <c r="AN195" s="720"/>
      <c r="AO195" s="720"/>
      <c r="AP195" s="720"/>
      <c r="AQ195" s="720"/>
      <c r="AR195" s="720"/>
    </row>
    <row r="196" spans="1:44" s="686" customFormat="1" ht="15" customHeight="1">
      <c r="A196" s="1234"/>
      <c r="B196" s="1234"/>
      <c r="C196" s="1234"/>
      <c r="D196" s="1234">
        <v>1</v>
      </c>
      <c r="E196" s="1016"/>
      <c r="F196" s="1009"/>
      <c r="G196" s="1018"/>
      <c r="H196" s="1019"/>
      <c r="I196" s="998"/>
      <c r="J196" s="993"/>
      <c r="K196" s="991"/>
      <c r="L196" s="725" t="str">
        <f>mergeValue(A196)&amp;"."&amp;mergeValue(B196)&amp;"."&amp;mergeValue(C196)&amp;"."&amp;mergeValue(D196)</f>
        <v>1.1.1.1</v>
      </c>
      <c r="M196" s="695" t="s">
        <v>22</v>
      </c>
      <c r="N196" s="1312"/>
      <c r="O196" s="1313"/>
      <c r="P196" s="1313"/>
      <c r="Q196" s="1313"/>
      <c r="R196" s="1313"/>
      <c r="S196" s="1313"/>
      <c r="T196" s="1313"/>
      <c r="U196" s="1313"/>
      <c r="V196" s="1313"/>
      <c r="W196" s="1313"/>
      <c r="X196" s="1313"/>
      <c r="Y196" s="1313"/>
      <c r="Z196" s="1313"/>
      <c r="AA196" s="1313"/>
      <c r="AB196" s="1313"/>
      <c r="AC196" s="1313"/>
      <c r="AD196" s="1313"/>
      <c r="AE196" s="1313"/>
      <c r="AF196" s="1314"/>
      <c r="AG196" s="718" t="s">
        <v>681</v>
      </c>
      <c r="AH196" s="720"/>
      <c r="AI196" s="720"/>
      <c r="AJ196" s="720"/>
      <c r="AK196" s="720"/>
      <c r="AL196" s="720"/>
      <c r="AM196" s="720"/>
      <c r="AN196" s="720"/>
      <c r="AO196" s="720"/>
      <c r="AP196" s="720"/>
      <c r="AQ196" s="720"/>
      <c r="AR196" s="720"/>
    </row>
    <row r="197" spans="1:44" s="686" customFormat="1" ht="16.5" customHeight="1">
      <c r="A197" s="1234"/>
      <c r="B197" s="1234"/>
      <c r="C197" s="1234"/>
      <c r="D197" s="1234"/>
      <c r="E197" s="1234">
        <v>1</v>
      </c>
      <c r="F197" s="1009"/>
      <c r="G197" s="1018"/>
      <c r="H197" s="1019"/>
      <c r="I197" s="1020"/>
      <c r="J197" s="1010"/>
      <c r="K197" s="1152"/>
      <c r="L197" s="1273" t="str">
        <f>mergeValue(A197)&amp;"."&amp;mergeValue(B197)&amp;"."&amp;mergeValue(C197)&amp;"."&amp;mergeValue(D197)&amp;"."&amp;mergeValue(E197)</f>
        <v>1.1.1.1.1</v>
      </c>
      <c r="M197" s="1274"/>
      <c r="N197" s="1230" t="s">
        <v>85</v>
      </c>
      <c r="O197" s="1268"/>
      <c r="P197" s="1264">
        <v>1</v>
      </c>
      <c r="Q197" s="1293"/>
      <c r="R197" s="1230" t="s">
        <v>85</v>
      </c>
      <c r="S197" s="1268"/>
      <c r="T197" s="1264">
        <v>1</v>
      </c>
      <c r="U197" s="1293"/>
      <c r="V197" s="1230" t="s">
        <v>85</v>
      </c>
      <c r="W197" s="702"/>
      <c r="X197" s="690">
        <v>1</v>
      </c>
      <c r="Y197" s="1097"/>
      <c r="Z197" s="672"/>
      <c r="AA197" s="672"/>
      <c r="AB197" s="1241"/>
      <c r="AC197" s="1230" t="s">
        <v>84</v>
      </c>
      <c r="AD197" s="1241"/>
      <c r="AE197" s="1230" t="s">
        <v>84</v>
      </c>
      <c r="AF197" s="716"/>
      <c r="AG197" s="1261" t="s">
        <v>682</v>
      </c>
      <c r="AH197" s="720">
        <f>strCheckDate(Z198:AF198)</f>
      </c>
      <c r="AI197" s="723">
        <f>IF(AND(COUNTIF(AJ192:AJ192,AJ197)&gt;1,AJ197&lt;&gt;""),"ErrUnique:HasDoubleConn","")</f>
      </c>
      <c r="AJ197" s="723"/>
      <c r="AK197" s="723"/>
      <c r="AL197" s="723"/>
      <c r="AM197" s="723"/>
      <c r="AN197" s="723"/>
      <c r="AO197" s="720"/>
      <c r="AP197" s="720"/>
      <c r="AQ197" s="720"/>
      <c r="AR197" s="720"/>
    </row>
    <row r="198" spans="1:44" s="686" customFormat="1" ht="16.5" customHeight="1">
      <c r="A198" s="1234"/>
      <c r="B198" s="1234"/>
      <c r="C198" s="1234"/>
      <c r="D198" s="1234"/>
      <c r="E198" s="1234"/>
      <c r="F198" s="1009"/>
      <c r="G198" s="1018"/>
      <c r="H198" s="1019"/>
      <c r="I198" s="1020"/>
      <c r="J198" s="1010"/>
      <c r="K198" s="1152"/>
      <c r="L198" s="1273"/>
      <c r="M198" s="1274"/>
      <c r="N198" s="1230"/>
      <c r="O198" s="1268"/>
      <c r="P198" s="1264"/>
      <c r="Q198" s="1293"/>
      <c r="R198" s="1230"/>
      <c r="S198" s="1268"/>
      <c r="T198" s="1264"/>
      <c r="U198" s="1293"/>
      <c r="V198" s="1230"/>
      <c r="W198" s="727"/>
      <c r="X198" s="706"/>
      <c r="Y198" s="706"/>
      <c r="Z198" s="708"/>
      <c r="AA198" s="604" t="str">
        <f>AB197&amp;"-"&amp;AD197</f>
        <v>-</v>
      </c>
      <c r="AB198" s="1229"/>
      <c r="AC198" s="1230"/>
      <c r="AD198" s="1229"/>
      <c r="AE198" s="1230"/>
      <c r="AF198" s="674"/>
      <c r="AG198" s="1262"/>
      <c r="AH198" s="720"/>
      <c r="AI198" s="723"/>
      <c r="AJ198" s="723"/>
      <c r="AK198" s="723"/>
      <c r="AL198" s="723"/>
      <c r="AM198" s="723"/>
      <c r="AN198" s="723"/>
      <c r="AO198" s="720"/>
      <c r="AP198" s="720"/>
      <c r="AQ198" s="720"/>
      <c r="AR198" s="720"/>
    </row>
    <row r="199" spans="1:44" s="686" customFormat="1" ht="16.5" customHeight="1">
      <c r="A199" s="1234"/>
      <c r="B199" s="1234"/>
      <c r="C199" s="1234"/>
      <c r="D199" s="1234"/>
      <c r="E199" s="1234"/>
      <c r="F199" s="1009"/>
      <c r="G199" s="1018"/>
      <c r="H199" s="1019"/>
      <c r="I199" s="1020"/>
      <c r="J199" s="1010"/>
      <c r="K199" s="1152"/>
      <c r="L199" s="1273"/>
      <c r="M199" s="1274"/>
      <c r="N199" s="1230"/>
      <c r="O199" s="1268"/>
      <c r="P199" s="1264"/>
      <c r="Q199" s="1293"/>
      <c r="R199" s="1230"/>
      <c r="S199" s="603"/>
      <c r="T199" s="699"/>
      <c r="U199" s="706"/>
      <c r="V199" s="707"/>
      <c r="W199" s="707"/>
      <c r="X199" s="707"/>
      <c r="Y199" s="707"/>
      <c r="Z199" s="708"/>
      <c r="AA199" s="708"/>
      <c r="AB199" s="709"/>
      <c r="AC199" s="705"/>
      <c r="AD199" s="705"/>
      <c r="AE199" s="709"/>
      <c r="AF199" s="705"/>
      <c r="AG199" s="1262"/>
      <c r="AH199" s="720"/>
      <c r="AI199" s="723"/>
      <c r="AJ199" s="723"/>
      <c r="AK199" s="723"/>
      <c r="AL199" s="723"/>
      <c r="AM199" s="723"/>
      <c r="AN199" s="723"/>
      <c r="AO199" s="720"/>
      <c r="AP199" s="720"/>
      <c r="AQ199" s="720"/>
      <c r="AR199" s="720"/>
    </row>
    <row r="200" spans="1:44" s="686" customFormat="1" ht="16.5" customHeight="1">
      <c r="A200" s="1234"/>
      <c r="B200" s="1234"/>
      <c r="C200" s="1234"/>
      <c r="D200" s="1234"/>
      <c r="E200" s="1234"/>
      <c r="F200" s="1009"/>
      <c r="G200" s="1018"/>
      <c r="H200" s="1019"/>
      <c r="I200" s="1020"/>
      <c r="J200" s="1010"/>
      <c r="K200" s="1152"/>
      <c r="L200" s="1273"/>
      <c r="M200" s="1274"/>
      <c r="N200" s="1230"/>
      <c r="O200" s="710"/>
      <c r="P200" s="712"/>
      <c r="Q200" s="711"/>
      <c r="R200" s="707"/>
      <c r="S200" s="707"/>
      <c r="T200" s="707"/>
      <c r="U200" s="707"/>
      <c r="V200" s="707"/>
      <c r="W200" s="707"/>
      <c r="X200" s="707"/>
      <c r="Y200" s="707"/>
      <c r="Z200" s="708"/>
      <c r="AA200" s="708"/>
      <c r="AB200" s="709"/>
      <c r="AC200" s="705"/>
      <c r="AD200" s="705"/>
      <c r="AE200" s="709"/>
      <c r="AF200" s="705"/>
      <c r="AG200" s="1262"/>
      <c r="AH200" s="720"/>
      <c r="AI200" s="723"/>
      <c r="AJ200" s="723"/>
      <c r="AK200" s="723"/>
      <c r="AL200" s="723"/>
      <c r="AM200" s="723"/>
      <c r="AN200" s="723"/>
      <c r="AO200" s="720"/>
      <c r="AP200" s="720"/>
      <c r="AQ200" s="720"/>
      <c r="AR200" s="720"/>
    </row>
    <row r="201" spans="1:44" s="685" customFormat="1" ht="15" customHeight="1">
      <c r="A201" s="1234"/>
      <c r="B201" s="1234"/>
      <c r="C201" s="1234"/>
      <c r="D201" s="1234"/>
      <c r="E201" s="1017"/>
      <c r="F201" s="1011"/>
      <c r="G201" s="1013"/>
      <c r="H201" s="1011"/>
      <c r="I201" s="1020"/>
      <c r="J201" s="1010"/>
      <c r="K201" s="1004"/>
      <c r="L201" s="689"/>
      <c r="M201" s="698" t="s">
        <v>5</v>
      </c>
      <c r="N201" s="698"/>
      <c r="O201" s="698"/>
      <c r="P201" s="698"/>
      <c r="Q201" s="698"/>
      <c r="R201" s="698"/>
      <c r="S201" s="698"/>
      <c r="T201" s="698"/>
      <c r="U201" s="698"/>
      <c r="V201" s="698"/>
      <c r="W201" s="698"/>
      <c r="X201" s="698"/>
      <c r="Y201" s="698"/>
      <c r="Z201" s="698"/>
      <c r="AA201" s="698"/>
      <c r="AB201" s="698"/>
      <c r="AC201" s="698"/>
      <c r="AD201" s="698"/>
      <c r="AE201" s="698"/>
      <c r="AF201" s="698"/>
      <c r="AG201" s="1263"/>
      <c r="AH201" s="722"/>
      <c r="AI201" s="722"/>
      <c r="AJ201" s="724"/>
      <c r="AK201" s="724"/>
      <c r="AL201" s="724"/>
      <c r="AM201" s="724"/>
      <c r="AN201" s="724"/>
      <c r="AO201" s="722"/>
      <c r="AP201" s="722"/>
      <c r="AQ201" s="722"/>
      <c r="AR201" s="722"/>
    </row>
    <row r="202" spans="1:44" s="685" customFormat="1" ht="15" customHeight="1">
      <c r="A202" s="1234"/>
      <c r="B202" s="1234"/>
      <c r="C202" s="1234"/>
      <c r="D202" s="1017"/>
      <c r="E202" s="1017"/>
      <c r="F202" s="1011"/>
      <c r="G202" s="1018"/>
      <c r="H202" s="1011"/>
      <c r="I202" s="1004"/>
      <c r="J202" s="995"/>
      <c r="K202" s="1004"/>
      <c r="L202" s="689"/>
      <c r="M202" s="697" t="s">
        <v>17</v>
      </c>
      <c r="N202" s="697"/>
      <c r="O202" s="697"/>
      <c r="P202" s="697"/>
      <c r="Q202" s="697"/>
      <c r="R202" s="697"/>
      <c r="S202" s="697"/>
      <c r="T202" s="697"/>
      <c r="U202" s="697"/>
      <c r="V202" s="697"/>
      <c r="W202" s="697"/>
      <c r="X202" s="697"/>
      <c r="Y202" s="697"/>
      <c r="Z202" s="697"/>
      <c r="AA202" s="697"/>
      <c r="AB202" s="697"/>
      <c r="AC202" s="697"/>
      <c r="AD202" s="697"/>
      <c r="AE202" s="697"/>
      <c r="AF202" s="705"/>
      <c r="AG202" s="700"/>
      <c r="AH202" s="722"/>
      <c r="AI202" s="722"/>
      <c r="AJ202" s="724"/>
      <c r="AK202" s="724"/>
      <c r="AL202" s="724"/>
      <c r="AM202" s="724"/>
      <c r="AN202" s="724"/>
      <c r="AO202" s="722"/>
      <c r="AP202" s="722"/>
      <c r="AQ202" s="722"/>
      <c r="AR202" s="722"/>
    </row>
    <row r="203" spans="1:44" s="685" customFormat="1" ht="15" customHeight="1">
      <c r="A203" s="1234"/>
      <c r="B203" s="1234"/>
      <c r="C203" s="1017"/>
      <c r="D203" s="1017"/>
      <c r="E203" s="1017"/>
      <c r="F203" s="1011"/>
      <c r="G203" s="1018"/>
      <c r="H203" s="1011"/>
      <c r="I203" s="1004"/>
      <c r="J203" s="995"/>
      <c r="K203" s="1004"/>
      <c r="L203" s="689"/>
      <c r="M203" s="696" t="s">
        <v>18</v>
      </c>
      <c r="N203" s="696"/>
      <c r="O203" s="696"/>
      <c r="P203" s="696"/>
      <c r="Q203" s="696"/>
      <c r="R203" s="696"/>
      <c r="S203" s="696"/>
      <c r="T203" s="696"/>
      <c r="U203" s="696"/>
      <c r="V203" s="696"/>
      <c r="W203" s="696"/>
      <c r="X203" s="696"/>
      <c r="Y203" s="696"/>
      <c r="Z203" s="692"/>
      <c r="AA203" s="692"/>
      <c r="AB203" s="709"/>
      <c r="AC203" s="705"/>
      <c r="AD203" s="704"/>
      <c r="AE203" s="696"/>
      <c r="AF203" s="705"/>
      <c r="AG203" s="700"/>
      <c r="AH203" s="722"/>
      <c r="AI203" s="722"/>
      <c r="AJ203" s="722"/>
      <c r="AK203" s="722"/>
      <c r="AL203" s="722"/>
      <c r="AM203" s="722"/>
      <c r="AN203" s="722"/>
      <c r="AO203" s="722"/>
      <c r="AP203" s="722"/>
      <c r="AQ203" s="722"/>
      <c r="AR203" s="722"/>
    </row>
    <row r="204" spans="1:44" s="685" customFormat="1" ht="15" customHeight="1">
      <c r="A204" s="1234"/>
      <c r="B204" s="1017"/>
      <c r="C204" s="1017"/>
      <c r="D204" s="1017"/>
      <c r="E204" s="1017"/>
      <c r="F204" s="1011"/>
      <c r="G204" s="1018"/>
      <c r="H204" s="1011"/>
      <c r="I204" s="1004"/>
      <c r="J204" s="995"/>
      <c r="K204" s="1004"/>
      <c r="L204" s="689"/>
      <c r="M204" s="699" t="s">
        <v>19</v>
      </c>
      <c r="N204" s="699"/>
      <c r="O204" s="699"/>
      <c r="P204" s="699"/>
      <c r="Q204" s="699"/>
      <c r="R204" s="699"/>
      <c r="S204" s="699"/>
      <c r="T204" s="699"/>
      <c r="U204" s="699"/>
      <c r="V204" s="699"/>
      <c r="W204" s="699"/>
      <c r="X204" s="699"/>
      <c r="Y204" s="699"/>
      <c r="Z204" s="692"/>
      <c r="AA204" s="692"/>
      <c r="AB204" s="709"/>
      <c r="AC204" s="705"/>
      <c r="AD204" s="704"/>
      <c r="AE204" s="696"/>
      <c r="AF204" s="705"/>
      <c r="AG204" s="700"/>
      <c r="AH204" s="722"/>
      <c r="AI204" s="722"/>
      <c r="AJ204" s="722"/>
      <c r="AK204" s="722"/>
      <c r="AL204" s="722"/>
      <c r="AM204" s="722"/>
      <c r="AN204" s="722"/>
      <c r="AO204" s="722"/>
      <c r="AP204" s="722"/>
      <c r="AQ204" s="722"/>
      <c r="AR204" s="722"/>
    </row>
    <row r="205" spans="1:44" s="685" customFormat="1" ht="15" customHeight="1">
      <c r="A205" s="990"/>
      <c r="B205" s="990"/>
      <c r="C205" s="990"/>
      <c r="D205" s="990"/>
      <c r="E205" s="990"/>
      <c r="F205" s="990"/>
      <c r="G205" s="1003"/>
      <c r="H205" s="1004"/>
      <c r="I205" s="994"/>
      <c r="J205" s="995"/>
      <c r="K205" s="990"/>
      <c r="L205" s="689"/>
      <c r="M205" s="706" t="s">
        <v>309</v>
      </c>
      <c r="N205" s="706"/>
      <c r="O205" s="706"/>
      <c r="P205" s="706"/>
      <c r="Q205" s="706"/>
      <c r="R205" s="706"/>
      <c r="S205" s="706"/>
      <c r="T205" s="706"/>
      <c r="U205" s="706"/>
      <c r="V205" s="706"/>
      <c r="W205" s="706"/>
      <c r="X205" s="706"/>
      <c r="Y205" s="706"/>
      <c r="Z205" s="692"/>
      <c r="AA205" s="692"/>
      <c r="AB205" s="709"/>
      <c r="AC205" s="705"/>
      <c r="AD205" s="704"/>
      <c r="AE205" s="696"/>
      <c r="AF205" s="705"/>
      <c r="AG205" s="700"/>
      <c r="AH205" s="722"/>
      <c r="AI205" s="722"/>
      <c r="AJ205" s="722"/>
      <c r="AK205" s="722"/>
      <c r="AL205" s="722"/>
      <c r="AM205" s="722"/>
      <c r="AN205" s="722"/>
      <c r="AO205" s="722"/>
      <c r="AP205" s="722"/>
      <c r="AQ205" s="722"/>
      <c r="AR205" s="722"/>
    </row>
    <row r="206" spans="7:46" ht="15" customHeight="1">
      <c r="G206" s="156"/>
      <c r="H206" s="157"/>
      <c r="I206" s="157"/>
      <c r="J206" s="85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204"/>
      <c r="AL206" s="204"/>
      <c r="AM206" s="204"/>
      <c r="AN206" s="204"/>
      <c r="AO206" s="204"/>
      <c r="AP206" s="204"/>
      <c r="AQ206" s="204"/>
      <c r="AR206" s="204"/>
      <c r="AS206" s="204"/>
      <c r="AT206" s="204"/>
    </row>
    <row r="207" spans="7:46" ht="15" customHeight="1">
      <c r="G207" s="156"/>
      <c r="H207" s="157"/>
      <c r="I207" s="157"/>
      <c r="J207" s="85"/>
      <c r="K207" s="157"/>
      <c r="L207" s="157"/>
      <c r="M207" s="157"/>
      <c r="N207" s="157"/>
      <c r="O207" s="157"/>
      <c r="P207" s="157"/>
      <c r="Q207" s="1236"/>
      <c r="R207" s="157"/>
      <c r="S207" s="157"/>
      <c r="T207" s="157"/>
      <c r="U207" s="1236"/>
      <c r="V207" s="157"/>
      <c r="W207" s="157"/>
      <c r="X207" s="157"/>
      <c r="Y207" s="1094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</row>
    <row r="208" spans="7:29" ht="15" customHeight="1">
      <c r="G208" s="156"/>
      <c r="H208" s="157"/>
      <c r="I208" s="157"/>
      <c r="J208" s="85"/>
      <c r="K208" s="157"/>
      <c r="L208" s="157"/>
      <c r="M208" s="157"/>
      <c r="N208" s="157"/>
      <c r="O208" s="157"/>
      <c r="P208" s="157"/>
      <c r="Q208" s="1236"/>
      <c r="R208" s="157"/>
      <c r="S208" s="157"/>
      <c r="T208" s="157"/>
      <c r="U208" s="1236"/>
      <c r="V208" s="157"/>
      <c r="W208" s="157"/>
      <c r="X208" s="157"/>
      <c r="Y208" s="157"/>
      <c r="Z208" s="157"/>
      <c r="AA208" s="157"/>
      <c r="AB208" s="157"/>
      <c r="AC208" s="157"/>
    </row>
    <row r="209" spans="7:30" ht="15" customHeight="1">
      <c r="G209" s="156"/>
      <c r="H209" s="157"/>
      <c r="I209" s="157"/>
      <c r="J209" s="85"/>
      <c r="K209" s="157"/>
      <c r="L209" s="157"/>
      <c r="M209" s="157"/>
      <c r="N209" s="157"/>
      <c r="O209" s="157"/>
      <c r="Q209" s="1236"/>
      <c r="V209" s="157"/>
      <c r="W209" s="157"/>
      <c r="X209" s="157"/>
      <c r="Z209" s="157"/>
      <c r="AA209" s="157"/>
      <c r="AB209" s="157"/>
      <c r="AC209" s="731"/>
      <c r="AD209" s="157"/>
    </row>
    <row r="210" spans="7:31" ht="15" customHeight="1">
      <c r="G210" s="156"/>
      <c r="H210" s="157"/>
      <c r="I210" s="157"/>
      <c r="J210" s="85"/>
      <c r="K210" s="157"/>
      <c r="L210" s="157"/>
      <c r="M210" s="157"/>
      <c r="N210" s="157"/>
      <c r="O210" s="157"/>
      <c r="Q210" s="225"/>
      <c r="Y210" s="157"/>
      <c r="Z210" s="157"/>
      <c r="AA210" s="157"/>
      <c r="AB210" s="157"/>
      <c r="AC210" s="157"/>
      <c r="AD210" s="157"/>
      <c r="AE210" s="157"/>
    </row>
    <row r="211" spans="1:83" ht="15" customHeight="1">
      <c r="A211" s="732"/>
      <c r="B211" s="732"/>
      <c r="C211" s="732"/>
      <c r="D211" s="732"/>
      <c r="E211" s="732"/>
      <c r="F211" s="732"/>
      <c r="G211" s="735"/>
      <c r="H211" s="736"/>
      <c r="I211" s="736"/>
      <c r="J211" s="733"/>
      <c r="K211" s="736"/>
      <c r="L211" s="736"/>
      <c r="M211" s="736"/>
      <c r="N211" s="1318" t="s">
        <v>85</v>
      </c>
      <c r="O211" s="1268"/>
      <c r="P211" s="1264">
        <v>1</v>
      </c>
      <c r="Q211" s="1290"/>
      <c r="R211" s="1230" t="s">
        <v>84</v>
      </c>
      <c r="S211" s="1319"/>
      <c r="T211" s="1310">
        <v>1</v>
      </c>
      <c r="U211" s="1237"/>
      <c r="V211" s="1230" t="s">
        <v>84</v>
      </c>
      <c r="W211" s="838"/>
      <c r="X211" s="739">
        <v>1</v>
      </c>
      <c r="Y211" s="1094"/>
      <c r="Z211" s="736"/>
      <c r="AA211" s="736"/>
      <c r="AB211" s="736"/>
      <c r="AC211" s="736"/>
      <c r="AD211" s="736"/>
      <c r="AE211" s="732"/>
      <c r="AF211" s="730"/>
      <c r="AG211" s="730"/>
      <c r="AH211" s="730"/>
      <c r="AI211" s="730"/>
      <c r="AJ211" s="730"/>
      <c r="AK211" s="730"/>
      <c r="AL211" s="730"/>
      <c r="AM211" s="730"/>
      <c r="AN211" s="730"/>
      <c r="AO211" s="730"/>
      <c r="AP211" s="730"/>
      <c r="AQ211" s="730"/>
      <c r="AR211" s="730"/>
      <c r="AS211" s="730"/>
      <c r="AT211" s="730"/>
      <c r="AU211" s="730"/>
      <c r="AV211" s="730"/>
      <c r="AW211" s="730"/>
      <c r="AX211" s="730"/>
      <c r="AY211" s="730"/>
      <c r="AZ211" s="730"/>
      <c r="BA211" s="730"/>
      <c r="BB211" s="730"/>
      <c r="BC211" s="730"/>
      <c r="BD211" s="730"/>
      <c r="BE211" s="730"/>
      <c r="BF211" s="730"/>
      <c r="BG211" s="730"/>
      <c r="BH211" s="730"/>
      <c r="BI211" s="730"/>
      <c r="BJ211" s="730"/>
      <c r="BK211" s="730"/>
      <c r="BL211" s="730"/>
      <c r="BM211" s="730"/>
      <c r="BN211" s="730"/>
      <c r="BO211" s="730"/>
      <c r="BP211" s="730"/>
      <c r="BQ211" s="730"/>
      <c r="BR211" s="730"/>
      <c r="BS211" s="730"/>
      <c r="BT211" s="730"/>
      <c r="BU211" s="730"/>
      <c r="BV211" s="730"/>
      <c r="BW211" s="730"/>
      <c r="BX211" s="730"/>
      <c r="BY211" s="730"/>
      <c r="BZ211" s="730"/>
      <c r="CA211" s="730"/>
      <c r="CB211" s="730"/>
      <c r="CC211" s="730"/>
      <c r="CD211" s="730"/>
      <c r="CE211" s="730"/>
    </row>
    <row r="212" spans="1:83" ht="15" customHeight="1">
      <c r="A212" s="732"/>
      <c r="B212" s="732"/>
      <c r="C212" s="732"/>
      <c r="D212" s="732"/>
      <c r="E212" s="732"/>
      <c r="F212" s="732"/>
      <c r="G212" s="735"/>
      <c r="H212" s="736"/>
      <c r="I212" s="736"/>
      <c r="J212" s="733"/>
      <c r="K212" s="736"/>
      <c r="L212" s="736"/>
      <c r="M212" s="736"/>
      <c r="N212" s="1318"/>
      <c r="O212" s="1268"/>
      <c r="P212" s="1264"/>
      <c r="Q212" s="1290"/>
      <c r="R212" s="1230"/>
      <c r="S212" s="1320"/>
      <c r="T212" s="1311"/>
      <c r="U212" s="1237"/>
      <c r="V212" s="1230"/>
      <c r="W212" s="737"/>
      <c r="X212" s="737"/>
      <c r="Y212" s="737" t="s">
        <v>714</v>
      </c>
      <c r="Z212" s="736"/>
      <c r="AA212" s="736"/>
      <c r="AB212" s="736"/>
      <c r="AC212" s="736"/>
      <c r="AD212" s="736"/>
      <c r="AE212" s="736"/>
      <c r="AF212" s="730"/>
      <c r="AG212" s="730"/>
      <c r="AH212" s="730"/>
      <c r="AI212" s="730"/>
      <c r="AJ212" s="730"/>
      <c r="AK212" s="730"/>
      <c r="AL212" s="730"/>
      <c r="AM212" s="730"/>
      <c r="AN212" s="730"/>
      <c r="AO212" s="730"/>
      <c r="AP212" s="730"/>
      <c r="AQ212" s="730"/>
      <c r="AR212" s="730"/>
      <c r="AS212" s="730"/>
      <c r="AT212" s="730"/>
      <c r="AU212" s="730"/>
      <c r="AV212" s="730"/>
      <c r="AW212" s="730"/>
      <c r="AX212" s="730"/>
      <c r="AY212" s="730"/>
      <c r="AZ212" s="730"/>
      <c r="BA212" s="730"/>
      <c r="BB212" s="730"/>
      <c r="BC212" s="730"/>
      <c r="BD212" s="730"/>
      <c r="BE212" s="730"/>
      <c r="BF212" s="730"/>
      <c r="BG212" s="730"/>
      <c r="BH212" s="730"/>
      <c r="BI212" s="730"/>
      <c r="BJ212" s="730"/>
      <c r="BK212" s="730"/>
      <c r="BL212" s="730"/>
      <c r="BM212" s="730"/>
      <c r="BN212" s="730"/>
      <c r="BO212" s="730"/>
      <c r="BP212" s="730"/>
      <c r="BQ212" s="730"/>
      <c r="BR212" s="730"/>
      <c r="BS212" s="730"/>
      <c r="BT212" s="730"/>
      <c r="BU212" s="730"/>
      <c r="BV212" s="730"/>
      <c r="BW212" s="730"/>
      <c r="BX212" s="730"/>
      <c r="BY212" s="730"/>
      <c r="BZ212" s="730"/>
      <c r="CA212" s="730"/>
      <c r="CB212" s="730"/>
      <c r="CC212" s="730"/>
      <c r="CD212" s="730"/>
      <c r="CE212" s="730"/>
    </row>
    <row r="213" spans="1:83" ht="15" customHeight="1">
      <c r="A213" s="732"/>
      <c r="B213" s="732"/>
      <c r="C213" s="732"/>
      <c r="D213" s="732"/>
      <c r="E213" s="732"/>
      <c r="F213" s="732"/>
      <c r="G213" s="735"/>
      <c r="H213" s="736"/>
      <c r="I213" s="736"/>
      <c r="J213" s="733"/>
      <c r="K213" s="736"/>
      <c r="L213" s="736"/>
      <c r="M213" s="736"/>
      <c r="N213" s="1318"/>
      <c r="O213" s="1268"/>
      <c r="P213" s="1264"/>
      <c r="Q213" s="1290"/>
      <c r="R213" s="1230"/>
      <c r="S213" s="734"/>
      <c r="T213" s="734"/>
      <c r="U213" s="737" t="s">
        <v>715</v>
      </c>
      <c r="V213" s="837"/>
      <c r="W213" s="738"/>
      <c r="X213" s="738"/>
      <c r="Y213" s="738"/>
      <c r="Z213" s="736"/>
      <c r="AA213" s="736"/>
      <c r="AB213" s="736"/>
      <c r="AC213" s="736"/>
      <c r="AD213" s="736"/>
      <c r="AE213" s="736"/>
      <c r="AF213" s="730"/>
      <c r="AG213" s="730"/>
      <c r="AH213" s="730"/>
      <c r="AI213" s="730"/>
      <c r="AJ213" s="730"/>
      <c r="AK213" s="730"/>
      <c r="AL213" s="730"/>
      <c r="AM213" s="730"/>
      <c r="AN213" s="730"/>
      <c r="AO213" s="730"/>
      <c r="AP213" s="730"/>
      <c r="AQ213" s="730"/>
      <c r="AR213" s="730"/>
      <c r="AS213" s="730"/>
      <c r="AT213" s="730"/>
      <c r="AU213" s="730"/>
      <c r="AV213" s="730"/>
      <c r="AW213" s="730"/>
      <c r="AX213" s="730"/>
      <c r="AY213" s="730"/>
      <c r="AZ213" s="730"/>
      <c r="BA213" s="730"/>
      <c r="BB213" s="730"/>
      <c r="BC213" s="730"/>
      <c r="BD213" s="730"/>
      <c r="BE213" s="730"/>
      <c r="BF213" s="730"/>
      <c r="BG213" s="730"/>
      <c r="BH213" s="730"/>
      <c r="BI213" s="730"/>
      <c r="BJ213" s="730"/>
      <c r="BK213" s="730"/>
      <c r="BL213" s="730"/>
      <c r="BM213" s="730"/>
      <c r="BN213" s="730"/>
      <c r="BO213" s="730"/>
      <c r="BP213" s="730"/>
      <c r="BQ213" s="730"/>
      <c r="BR213" s="730"/>
      <c r="BS213" s="730"/>
      <c r="BT213" s="730"/>
      <c r="BU213" s="730"/>
      <c r="BV213" s="730"/>
      <c r="BW213" s="730"/>
      <c r="BX213" s="730"/>
      <c r="BY213" s="730"/>
      <c r="BZ213" s="730"/>
      <c r="CA213" s="730"/>
      <c r="CB213" s="730"/>
      <c r="CC213" s="730"/>
      <c r="CD213" s="730"/>
      <c r="CE213" s="730"/>
    </row>
    <row r="214" spans="1:83" ht="15" customHeight="1">
      <c r="A214" s="732"/>
      <c r="B214" s="732"/>
      <c r="C214" s="732"/>
      <c r="D214" s="732"/>
      <c r="E214" s="732"/>
      <c r="F214" s="732"/>
      <c r="G214" s="735"/>
      <c r="H214" s="736"/>
      <c r="I214" s="736"/>
      <c r="J214" s="733"/>
      <c r="K214" s="736"/>
      <c r="L214" s="736"/>
      <c r="M214" s="736"/>
      <c r="N214" s="1230"/>
      <c r="O214" s="835"/>
      <c r="P214" s="835"/>
      <c r="Q214" s="836"/>
      <c r="R214" s="837"/>
      <c r="S214" s="738"/>
      <c r="T214" s="738"/>
      <c r="U214" s="738"/>
      <c r="V214" s="738"/>
      <c r="W214" s="738"/>
      <c r="X214" s="738"/>
      <c r="Y214" s="738"/>
      <c r="Z214" s="736"/>
      <c r="AA214" s="736"/>
      <c r="AB214" s="736"/>
      <c r="AC214" s="736"/>
      <c r="AD214" s="736"/>
      <c r="AE214" s="736"/>
      <c r="AF214" s="730"/>
      <c r="AG214" s="730"/>
      <c r="AH214" s="730"/>
      <c r="AI214" s="730"/>
      <c r="AJ214" s="730"/>
      <c r="AK214" s="730"/>
      <c r="AL214" s="730"/>
      <c r="AM214" s="730"/>
      <c r="AN214" s="730"/>
      <c r="AO214" s="730"/>
      <c r="AP214" s="730"/>
      <c r="AQ214" s="730"/>
      <c r="AR214" s="730"/>
      <c r="AS214" s="730"/>
      <c r="AT214" s="730"/>
      <c r="AU214" s="730"/>
      <c r="AV214" s="730"/>
      <c r="AW214" s="730"/>
      <c r="AX214" s="730"/>
      <c r="AY214" s="730"/>
      <c r="AZ214" s="730"/>
      <c r="BA214" s="730"/>
      <c r="BB214" s="730"/>
      <c r="BC214" s="730"/>
      <c r="BD214" s="730"/>
      <c r="BE214" s="730"/>
      <c r="BF214" s="730"/>
      <c r="BG214" s="730"/>
      <c r="BH214" s="730"/>
      <c r="BI214" s="730"/>
      <c r="BJ214" s="730"/>
      <c r="BK214" s="730"/>
      <c r="BL214" s="730"/>
      <c r="BM214" s="730"/>
      <c r="BN214" s="730"/>
      <c r="BO214" s="730"/>
      <c r="BP214" s="730"/>
      <c r="BQ214" s="730"/>
      <c r="BR214" s="730"/>
      <c r="BS214" s="730"/>
      <c r="BT214" s="730"/>
      <c r="BU214" s="730"/>
      <c r="BV214" s="730"/>
      <c r="BW214" s="730"/>
      <c r="BX214" s="730"/>
      <c r="BY214" s="730"/>
      <c r="BZ214" s="730"/>
      <c r="CA214" s="730"/>
      <c r="CB214" s="730"/>
      <c r="CC214" s="730"/>
      <c r="CD214" s="730"/>
      <c r="CE214" s="730"/>
    </row>
    <row r="216" spans="1:24" s="36" customFormat="1" ht="16.5" customHeight="1">
      <c r="A216" s="98"/>
      <c r="B216" s="98"/>
      <c r="C216" s="86"/>
      <c r="D216" s="151"/>
      <c r="E216" s="170"/>
      <c r="F216" s="172"/>
      <c r="G216" s="172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53"/>
      <c r="U216" s="153"/>
      <c r="V216" s="153"/>
      <c r="W216" s="173"/>
      <c r="X216" s="173"/>
    </row>
    <row r="217" spans="24:36" s="743" customFormat="1" ht="18.75" customHeight="1">
      <c r="X217" s="722"/>
      <c r="Y217" s="722"/>
      <c r="Z217" s="722"/>
      <c r="AA217" s="722"/>
      <c r="AB217" s="722"/>
      <c r="AC217" s="722"/>
      <c r="AD217" s="722"/>
      <c r="AE217" s="722"/>
      <c r="AF217" s="722"/>
      <c r="AG217" s="722"/>
      <c r="AH217" s="722"/>
      <c r="AI217" s="722"/>
      <c r="AJ217" s="722"/>
    </row>
    <row r="218" spans="7:36" s="35" customFormat="1" ht="16.5" customHeight="1">
      <c r="G218" s="35" t="s">
        <v>13</v>
      </c>
      <c r="I218" s="35" t="s">
        <v>747</v>
      </c>
      <c r="V218" s="158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</row>
    <row r="219" spans="12:36" s="743" customFormat="1" ht="16.5" customHeight="1"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722"/>
      <c r="Y219" s="722"/>
      <c r="Z219" s="722"/>
      <c r="AA219" s="722"/>
      <c r="AB219" s="722"/>
      <c r="AC219" s="722"/>
      <c r="AD219" s="722"/>
      <c r="AE219" s="722"/>
      <c r="AF219" s="722"/>
      <c r="AG219" s="722"/>
      <c r="AH219" s="722"/>
      <c r="AI219" s="722"/>
      <c r="AJ219" s="722"/>
    </row>
    <row r="220" spans="1:36" s="800" customFormat="1" ht="22.5">
      <c r="A220" s="1234">
        <v>1</v>
      </c>
      <c r="B220" s="884"/>
      <c r="C220" s="884"/>
      <c r="D220" s="884"/>
      <c r="E220" s="885"/>
      <c r="F220" s="886"/>
      <c r="G220" s="886"/>
      <c r="H220" s="886"/>
      <c r="I220" s="887"/>
      <c r="J220" s="882"/>
      <c r="K220" s="889"/>
      <c r="L220" s="782">
        <f>mergeValue(A220)</f>
        <v>1</v>
      </c>
      <c r="M220" s="642" t="s">
        <v>20</v>
      </c>
      <c r="N220" s="647"/>
      <c r="O220" s="1284"/>
      <c r="P220" s="1285"/>
      <c r="Q220" s="1285"/>
      <c r="R220" s="1285"/>
      <c r="S220" s="1285"/>
      <c r="T220" s="1285"/>
      <c r="U220" s="1285"/>
      <c r="V220" s="1286"/>
      <c r="W220" s="631" t="s">
        <v>476</v>
      </c>
      <c r="X220" s="809"/>
      <c r="Y220" s="830"/>
      <c r="Z220" s="830" t="str">
        <f aca="true" t="shared" si="3" ref="Z220:Z233">IF(M220="","",M220)</f>
        <v>Наименование тарифа</v>
      </c>
      <c r="AA220" s="830"/>
      <c r="AB220" s="830"/>
      <c r="AC220" s="830"/>
      <c r="AD220" s="809"/>
      <c r="AE220" s="809"/>
      <c r="AF220" s="809"/>
      <c r="AG220" s="809"/>
      <c r="AH220" s="809"/>
      <c r="AI220" s="809"/>
      <c r="AJ220" s="809"/>
    </row>
    <row r="221" spans="1:36" s="800" customFormat="1" ht="22.5">
      <c r="A221" s="1234"/>
      <c r="B221" s="1234">
        <v>1</v>
      </c>
      <c r="C221" s="884"/>
      <c r="D221" s="884"/>
      <c r="E221" s="886"/>
      <c r="F221" s="886"/>
      <c r="G221" s="886"/>
      <c r="H221" s="886"/>
      <c r="I221" s="881"/>
      <c r="J221" s="880"/>
      <c r="K221" s="883"/>
      <c r="L221" s="782" t="str">
        <f>mergeValue(A221)&amp;"."&amp;mergeValue(B221)</f>
        <v>1.1</v>
      </c>
      <c r="M221" s="693" t="s">
        <v>16</v>
      </c>
      <c r="N221" s="647"/>
      <c r="O221" s="1284"/>
      <c r="P221" s="1285"/>
      <c r="Q221" s="1285"/>
      <c r="R221" s="1285"/>
      <c r="S221" s="1285"/>
      <c r="T221" s="1285"/>
      <c r="U221" s="1285"/>
      <c r="V221" s="1286"/>
      <c r="W221" s="631" t="s">
        <v>477</v>
      </c>
      <c r="X221" s="809"/>
      <c r="Y221" s="830"/>
      <c r="Z221" s="830" t="str">
        <f t="shared" si="3"/>
        <v>Территория действия тарифа</v>
      </c>
      <c r="AA221" s="830"/>
      <c r="AB221" s="830"/>
      <c r="AC221" s="830"/>
      <c r="AD221" s="809"/>
      <c r="AE221" s="809"/>
      <c r="AF221" s="809"/>
      <c r="AG221" s="809"/>
      <c r="AH221" s="809"/>
      <c r="AI221" s="809"/>
      <c r="AJ221" s="809"/>
    </row>
    <row r="222" spans="1:36" s="800" customFormat="1" ht="22.5">
      <c r="A222" s="1234"/>
      <c r="B222" s="1234"/>
      <c r="C222" s="1234">
        <v>1</v>
      </c>
      <c r="D222" s="884"/>
      <c r="E222" s="886"/>
      <c r="F222" s="886"/>
      <c r="G222" s="886"/>
      <c r="H222" s="886"/>
      <c r="I222" s="888"/>
      <c r="J222" s="880"/>
      <c r="K222" s="883"/>
      <c r="L222" s="782" t="str">
        <f>mergeValue(A222)&amp;"."&amp;mergeValue(B222)&amp;"."&amp;mergeValue(C222)</f>
        <v>1.1.1</v>
      </c>
      <c r="M222" s="694" t="s">
        <v>7</v>
      </c>
      <c r="N222" s="647"/>
      <c r="O222" s="1284"/>
      <c r="P222" s="1285"/>
      <c r="Q222" s="1285"/>
      <c r="R222" s="1285"/>
      <c r="S222" s="1285"/>
      <c r="T222" s="1285"/>
      <c r="U222" s="1285"/>
      <c r="V222" s="1286"/>
      <c r="W222" s="631" t="s">
        <v>634</v>
      </c>
      <c r="X222" s="809"/>
      <c r="Y222" s="830"/>
      <c r="Z222" s="830" t="str">
        <f t="shared" si="3"/>
        <v>Наименование системы теплоснабжения </v>
      </c>
      <c r="AA222" s="830"/>
      <c r="AB222" s="830"/>
      <c r="AC222" s="830"/>
      <c r="AD222" s="809"/>
      <c r="AE222" s="809"/>
      <c r="AF222" s="809"/>
      <c r="AG222" s="809"/>
      <c r="AH222" s="809"/>
      <c r="AI222" s="809"/>
      <c r="AJ222" s="809"/>
    </row>
    <row r="223" spans="1:36" s="800" customFormat="1" ht="22.5">
      <c r="A223" s="1234"/>
      <c r="B223" s="1234"/>
      <c r="C223" s="1234"/>
      <c r="D223" s="1234">
        <v>1</v>
      </c>
      <c r="E223" s="886"/>
      <c r="F223" s="886"/>
      <c r="G223" s="886"/>
      <c r="H223" s="886"/>
      <c r="I223" s="888"/>
      <c r="J223" s="880"/>
      <c r="K223" s="883"/>
      <c r="L223" s="782" t="str">
        <f>mergeValue(A223)&amp;"."&amp;mergeValue(B223)&amp;"."&amp;mergeValue(C223)&amp;"."&amp;mergeValue(D223)</f>
        <v>1.1.1.1</v>
      </c>
      <c r="M223" s="695" t="s">
        <v>22</v>
      </c>
      <c r="N223" s="647"/>
      <c r="O223" s="1284"/>
      <c r="P223" s="1285"/>
      <c r="Q223" s="1285"/>
      <c r="R223" s="1285"/>
      <c r="S223" s="1285"/>
      <c r="T223" s="1285"/>
      <c r="U223" s="1285"/>
      <c r="V223" s="1286"/>
      <c r="W223" s="631" t="s">
        <v>635</v>
      </c>
      <c r="X223" s="809"/>
      <c r="Y223" s="830"/>
      <c r="Z223" s="830" t="str">
        <f t="shared" si="3"/>
        <v>Источник тепловой энергии  </v>
      </c>
      <c r="AA223" s="830"/>
      <c r="AB223" s="830"/>
      <c r="AC223" s="830"/>
      <c r="AD223" s="809"/>
      <c r="AE223" s="809"/>
      <c r="AF223" s="809"/>
      <c r="AG223" s="809"/>
      <c r="AH223" s="809"/>
      <c r="AI223" s="809"/>
      <c r="AJ223" s="809"/>
    </row>
    <row r="224" spans="1:36" s="800" customFormat="1" ht="101.25">
      <c r="A224" s="1234"/>
      <c r="B224" s="1234"/>
      <c r="C224" s="1234"/>
      <c r="D224" s="1234"/>
      <c r="E224" s="1234">
        <v>1</v>
      </c>
      <c r="F224" s="886"/>
      <c r="G224" s="886"/>
      <c r="H224" s="884">
        <v>1</v>
      </c>
      <c r="I224" s="1234">
        <v>1</v>
      </c>
      <c r="J224" s="886"/>
      <c r="K224" s="891"/>
      <c r="L224" s="782" t="str">
        <f>mergeValue(A224)&amp;"."&amp;mergeValue(B224)&amp;"."&amp;mergeValue(C224)&amp;"."&amp;mergeValue(D224)&amp;"."&amp;mergeValue(E224)</f>
        <v>1.1.1.1.1</v>
      </c>
      <c r="M224" s="555" t="s">
        <v>9</v>
      </c>
      <c r="N224" s="647"/>
      <c r="O224" s="1237"/>
      <c r="P224" s="1238"/>
      <c r="Q224" s="1238"/>
      <c r="R224" s="1238"/>
      <c r="S224" s="1238"/>
      <c r="T224" s="1238"/>
      <c r="U224" s="1238"/>
      <c r="V224" s="1239"/>
      <c r="W224" s="631" t="s">
        <v>639</v>
      </c>
      <c r="X224" s="809"/>
      <c r="Y224" s="830"/>
      <c r="Z224" s="830" t="str">
        <f t="shared" si="3"/>
        <v>Схема подключения теплопотребляющей установки к коллектору источника тепловой энергии</v>
      </c>
      <c r="AA224" s="830"/>
      <c r="AB224" s="830"/>
      <c r="AC224" s="830"/>
      <c r="AD224" s="809"/>
      <c r="AE224" s="809"/>
      <c r="AF224" s="809"/>
      <c r="AG224" s="809"/>
      <c r="AH224" s="809"/>
      <c r="AI224" s="809"/>
      <c r="AJ224" s="809"/>
    </row>
    <row r="225" spans="1:36" s="800" customFormat="1" ht="90">
      <c r="A225" s="1234"/>
      <c r="B225" s="1234"/>
      <c r="C225" s="1234"/>
      <c r="D225" s="1234"/>
      <c r="E225" s="1234"/>
      <c r="F225" s="1234">
        <v>1</v>
      </c>
      <c r="G225" s="884"/>
      <c r="H225" s="884"/>
      <c r="I225" s="1234"/>
      <c r="J225" s="1234">
        <v>1</v>
      </c>
      <c r="K225" s="892"/>
      <c r="L225" s="782" t="str">
        <f>mergeValue(A225)&amp;"."&amp;mergeValue(B225)&amp;"."&amp;mergeValue(C225)&amp;"."&amp;mergeValue(D225)&amp;"."&amp;mergeValue(E225)&amp;"."&amp;mergeValue(F225)</f>
        <v>1.1.1.1.1.1</v>
      </c>
      <c r="M225" s="556" t="s">
        <v>10</v>
      </c>
      <c r="N225" s="647"/>
      <c r="O225" s="1237"/>
      <c r="P225" s="1238"/>
      <c r="Q225" s="1238"/>
      <c r="R225" s="1238"/>
      <c r="S225" s="1238"/>
      <c r="T225" s="1238"/>
      <c r="U225" s="1238"/>
      <c r="V225" s="1239"/>
      <c r="W225" s="631" t="s">
        <v>637</v>
      </c>
      <c r="X225" s="809"/>
      <c r="Y225" s="830"/>
      <c r="Z225" s="830" t="str">
        <f t="shared" si="3"/>
        <v>Группа потребителей</v>
      </c>
      <c r="AA225" s="830"/>
      <c r="AB225" s="830"/>
      <c r="AC225" s="830"/>
      <c r="AD225" s="809"/>
      <c r="AE225" s="809"/>
      <c r="AF225" s="809"/>
      <c r="AG225" s="809"/>
      <c r="AH225" s="809"/>
      <c r="AI225" s="809"/>
      <c r="AJ225" s="809"/>
    </row>
    <row r="226" spans="1:36" s="800" customFormat="1" ht="195.75" customHeight="1">
      <c r="A226" s="1234"/>
      <c r="B226" s="1234"/>
      <c r="C226" s="1234"/>
      <c r="D226" s="1234"/>
      <c r="E226" s="1234"/>
      <c r="F226" s="1234"/>
      <c r="G226" s="884">
        <v>1</v>
      </c>
      <c r="H226" s="884"/>
      <c r="I226" s="1234"/>
      <c r="J226" s="1234"/>
      <c r="K226" s="892">
        <v>1</v>
      </c>
      <c r="L226" s="782" t="str">
        <f>mergeValue(A226)&amp;"."&amp;mergeValue(B226)&amp;"."&amp;mergeValue(C226)&amp;"."&amp;mergeValue(D226)&amp;"."&amp;mergeValue(E226)&amp;"."&amp;mergeValue(F226)&amp;"."&amp;mergeValue(G226)</f>
        <v>1.1.1.1.1.1.1</v>
      </c>
      <c r="M226" s="1070"/>
      <c r="N226" s="647"/>
      <c r="O226" s="764"/>
      <c r="P226" s="764"/>
      <c r="Q226" s="764"/>
      <c r="R226" s="1229"/>
      <c r="S226" s="1230" t="s">
        <v>84</v>
      </c>
      <c r="T226" s="1229"/>
      <c r="U226" s="1230" t="s">
        <v>84</v>
      </c>
      <c r="V226" s="764"/>
      <c r="W226" s="1204" t="s">
        <v>656</v>
      </c>
      <c r="X226" s="809">
        <f>strCheckDate(O227:V227)</f>
      </c>
      <c r="Y226" s="830"/>
      <c r="Z226" s="830">
        <f t="shared" si="3"/>
      </c>
      <c r="AA226" s="830"/>
      <c r="AB226" s="830"/>
      <c r="AC226" s="830"/>
      <c r="AD226" s="809"/>
      <c r="AE226" s="809"/>
      <c r="AF226" s="809"/>
      <c r="AG226" s="809"/>
      <c r="AH226" s="809"/>
      <c r="AI226" s="809"/>
      <c r="AJ226" s="809"/>
    </row>
    <row r="227" spans="1:36" s="800" customFormat="1" ht="14.25" customHeight="1" hidden="1">
      <c r="A227" s="1234"/>
      <c r="B227" s="1234"/>
      <c r="C227" s="1234"/>
      <c r="D227" s="1234"/>
      <c r="E227" s="1234"/>
      <c r="F227" s="1234"/>
      <c r="G227" s="884"/>
      <c r="H227" s="884"/>
      <c r="I227" s="1234"/>
      <c r="J227" s="1234"/>
      <c r="K227" s="892"/>
      <c r="L227" s="801"/>
      <c r="M227" s="647"/>
      <c r="N227" s="647"/>
      <c r="O227" s="764"/>
      <c r="P227" s="764"/>
      <c r="Q227" s="770" t="str">
        <f>R226&amp;"-"&amp;T226</f>
        <v>-</v>
      </c>
      <c r="R227" s="1229"/>
      <c r="S227" s="1230"/>
      <c r="T227" s="1229"/>
      <c r="U227" s="1230"/>
      <c r="V227" s="764"/>
      <c r="W227" s="1204"/>
      <c r="X227" s="809"/>
      <c r="Y227" s="830"/>
      <c r="Z227" s="830">
        <f t="shared" si="3"/>
      </c>
      <c r="AA227" s="830"/>
      <c r="AB227" s="830"/>
      <c r="AC227" s="830"/>
      <c r="AD227" s="809"/>
      <c r="AE227" s="809"/>
      <c r="AF227" s="809"/>
      <c r="AG227" s="809"/>
      <c r="AH227" s="809"/>
      <c r="AI227" s="809"/>
      <c r="AJ227" s="809"/>
    </row>
    <row r="228" spans="1:36" s="800" customFormat="1" ht="15" customHeight="1">
      <c r="A228" s="1234"/>
      <c r="B228" s="1234"/>
      <c r="C228" s="1234"/>
      <c r="D228" s="1234"/>
      <c r="E228" s="1234"/>
      <c r="F228" s="1234"/>
      <c r="G228" s="886"/>
      <c r="H228" s="884"/>
      <c r="I228" s="1234"/>
      <c r="J228" s="1234"/>
      <c r="K228" s="891"/>
      <c r="L228" s="689"/>
      <c r="M228" s="558" t="s">
        <v>25</v>
      </c>
      <c r="N228" s="766"/>
      <c r="O228" s="766"/>
      <c r="P228" s="766"/>
      <c r="Q228" s="766"/>
      <c r="R228" s="766"/>
      <c r="S228" s="766"/>
      <c r="T228" s="766"/>
      <c r="U228" s="766"/>
      <c r="V228" s="763"/>
      <c r="W228" s="1204"/>
      <c r="X228" s="809"/>
      <c r="Y228" s="830"/>
      <c r="Z228" s="830" t="str">
        <f t="shared" si="3"/>
        <v>Добавить вид теплоносителя (параметры теплоносителя)</v>
      </c>
      <c r="AA228" s="830"/>
      <c r="AB228" s="830"/>
      <c r="AC228" s="830"/>
      <c r="AD228" s="809"/>
      <c r="AE228" s="809"/>
      <c r="AF228" s="809"/>
      <c r="AG228" s="809"/>
      <c r="AH228" s="809"/>
      <c r="AI228" s="809"/>
      <c r="AJ228" s="809"/>
    </row>
    <row r="229" spans="1:36" s="800" customFormat="1" ht="15" customHeight="1">
      <c r="A229" s="1234"/>
      <c r="B229" s="1234"/>
      <c r="C229" s="1234"/>
      <c r="D229" s="1234"/>
      <c r="E229" s="1234"/>
      <c r="F229" s="886"/>
      <c r="G229" s="886"/>
      <c r="H229" s="884"/>
      <c r="I229" s="1234"/>
      <c r="J229" s="886"/>
      <c r="K229" s="891"/>
      <c r="L229" s="689"/>
      <c r="M229" s="557" t="s">
        <v>11</v>
      </c>
      <c r="N229" s="766"/>
      <c r="O229" s="766"/>
      <c r="P229" s="766"/>
      <c r="Q229" s="766"/>
      <c r="R229" s="766"/>
      <c r="S229" s="766"/>
      <c r="T229" s="766"/>
      <c r="U229" s="765"/>
      <c r="V229" s="766"/>
      <c r="W229" s="666"/>
      <c r="X229" s="809"/>
      <c r="Y229" s="830"/>
      <c r="Z229" s="830" t="str">
        <f t="shared" si="3"/>
        <v>Добавить группу потребителей</v>
      </c>
      <c r="AA229" s="830"/>
      <c r="AB229" s="830"/>
      <c r="AC229" s="830"/>
      <c r="AD229" s="809"/>
      <c r="AE229" s="809"/>
      <c r="AF229" s="809"/>
      <c r="AG229" s="809"/>
      <c r="AH229" s="809"/>
      <c r="AI229" s="809"/>
      <c r="AJ229" s="809"/>
    </row>
    <row r="230" spans="1:36" s="800" customFormat="1" ht="15" customHeight="1">
      <c r="A230" s="1234"/>
      <c r="B230" s="1234"/>
      <c r="C230" s="1234"/>
      <c r="D230" s="1234"/>
      <c r="E230" s="890"/>
      <c r="F230" s="886"/>
      <c r="G230" s="886"/>
      <c r="H230" s="886"/>
      <c r="I230" s="882"/>
      <c r="J230" s="879"/>
      <c r="K230" s="889"/>
      <c r="L230" s="689"/>
      <c r="M230" s="761" t="s">
        <v>12</v>
      </c>
      <c r="N230" s="766"/>
      <c r="O230" s="766"/>
      <c r="P230" s="766"/>
      <c r="Q230" s="766"/>
      <c r="R230" s="766"/>
      <c r="S230" s="766"/>
      <c r="T230" s="766"/>
      <c r="U230" s="765"/>
      <c r="V230" s="766"/>
      <c r="W230" s="666"/>
      <c r="X230" s="809"/>
      <c r="Y230" s="830"/>
      <c r="Z230" s="830" t="str">
        <f t="shared" si="3"/>
        <v>Добавить схему подключения</v>
      </c>
      <c r="AA230" s="830"/>
      <c r="AB230" s="830"/>
      <c r="AC230" s="830"/>
      <c r="AD230" s="809"/>
      <c r="AE230" s="809"/>
      <c r="AF230" s="809"/>
      <c r="AG230" s="809"/>
      <c r="AH230" s="809"/>
      <c r="AI230" s="809"/>
      <c r="AJ230" s="809"/>
    </row>
    <row r="231" spans="1:36" s="800" customFormat="1" ht="15" customHeight="1">
      <c r="A231" s="1234"/>
      <c r="B231" s="1234"/>
      <c r="C231" s="1234"/>
      <c r="D231" s="890"/>
      <c r="E231" s="890"/>
      <c r="F231" s="886"/>
      <c r="G231" s="886"/>
      <c r="H231" s="886"/>
      <c r="I231" s="882"/>
      <c r="J231" s="879"/>
      <c r="K231" s="889"/>
      <c r="L231" s="689"/>
      <c r="M231" s="760" t="s">
        <v>17</v>
      </c>
      <c r="N231" s="766"/>
      <c r="O231" s="766"/>
      <c r="P231" s="766"/>
      <c r="Q231" s="766"/>
      <c r="R231" s="766"/>
      <c r="S231" s="766"/>
      <c r="T231" s="766"/>
      <c r="U231" s="765"/>
      <c r="V231" s="766"/>
      <c r="W231" s="666"/>
      <c r="X231" s="809"/>
      <c r="Y231" s="830"/>
      <c r="Z231" s="830" t="str">
        <f t="shared" si="3"/>
        <v>Добавить источник тепловой энергии</v>
      </c>
      <c r="AA231" s="830"/>
      <c r="AB231" s="830"/>
      <c r="AC231" s="830"/>
      <c r="AD231" s="809"/>
      <c r="AE231" s="809"/>
      <c r="AF231" s="809"/>
      <c r="AG231" s="809"/>
      <c r="AH231" s="809"/>
      <c r="AI231" s="809"/>
      <c r="AJ231" s="809"/>
    </row>
    <row r="232" spans="1:36" s="800" customFormat="1" ht="15" customHeight="1">
      <c r="A232" s="1234"/>
      <c r="B232" s="1234"/>
      <c r="C232" s="890"/>
      <c r="D232" s="890"/>
      <c r="E232" s="890"/>
      <c r="F232" s="890"/>
      <c r="G232" s="895"/>
      <c r="H232" s="882"/>
      <c r="I232" s="893"/>
      <c r="J232" s="879"/>
      <c r="K232" s="894"/>
      <c r="L232" s="689"/>
      <c r="M232" s="759" t="s">
        <v>18</v>
      </c>
      <c r="N232" s="766"/>
      <c r="O232" s="766"/>
      <c r="P232" s="766"/>
      <c r="Q232" s="766"/>
      <c r="R232" s="766"/>
      <c r="S232" s="766"/>
      <c r="T232" s="766"/>
      <c r="U232" s="765"/>
      <c r="V232" s="766"/>
      <c r="W232" s="666"/>
      <c r="X232" s="809"/>
      <c r="Y232" s="830"/>
      <c r="Z232" s="830" t="str">
        <f t="shared" si="3"/>
        <v>Добавить наименование системы теплоснабжения</v>
      </c>
      <c r="AA232" s="830"/>
      <c r="AB232" s="830"/>
      <c r="AC232" s="830"/>
      <c r="AD232" s="809"/>
      <c r="AE232" s="809"/>
      <c r="AF232" s="809"/>
      <c r="AG232" s="809"/>
      <c r="AH232" s="809"/>
      <c r="AI232" s="809"/>
      <c r="AJ232" s="809"/>
    </row>
    <row r="233" spans="1:36" s="800" customFormat="1" ht="15" customHeight="1">
      <c r="A233" s="1234"/>
      <c r="B233" s="890"/>
      <c r="C233" s="890"/>
      <c r="D233" s="890"/>
      <c r="E233" s="890"/>
      <c r="F233" s="890"/>
      <c r="G233" s="895"/>
      <c r="H233" s="882"/>
      <c r="I233" s="882"/>
      <c r="J233" s="879"/>
      <c r="K233" s="889"/>
      <c r="L233" s="689"/>
      <c r="M233" s="734" t="s">
        <v>19</v>
      </c>
      <c r="N233" s="766"/>
      <c r="O233" s="766"/>
      <c r="P233" s="766"/>
      <c r="Q233" s="766"/>
      <c r="R233" s="766"/>
      <c r="S233" s="766"/>
      <c r="T233" s="766"/>
      <c r="U233" s="765"/>
      <c r="V233" s="766"/>
      <c r="W233" s="666"/>
      <c r="X233" s="809"/>
      <c r="Y233" s="830"/>
      <c r="Z233" s="830" t="str">
        <f t="shared" si="3"/>
        <v>Добавить территорию действия тарифа</v>
      </c>
      <c r="AA233" s="830"/>
      <c r="AB233" s="830"/>
      <c r="AC233" s="830"/>
      <c r="AD233" s="809"/>
      <c r="AE233" s="809"/>
      <c r="AF233" s="809"/>
      <c r="AG233" s="809"/>
      <c r="AH233" s="809"/>
      <c r="AI233" s="809"/>
      <c r="AJ233" s="809"/>
    </row>
    <row r="234" spans="1:34" s="743" customFormat="1" ht="15" customHeight="1">
      <c r="A234" s="878"/>
      <c r="B234" s="878"/>
      <c r="C234" s="878"/>
      <c r="D234" s="878"/>
      <c r="E234" s="878"/>
      <c r="F234" s="878"/>
      <c r="G234" s="878"/>
      <c r="H234" s="878"/>
      <c r="I234" s="878"/>
      <c r="J234" s="878"/>
      <c r="K234" s="878"/>
      <c r="L234" s="493"/>
      <c r="M234" s="737" t="s">
        <v>309</v>
      </c>
      <c r="N234" s="766"/>
      <c r="O234" s="766"/>
      <c r="P234" s="766"/>
      <c r="Q234" s="766"/>
      <c r="R234" s="766"/>
      <c r="S234" s="766"/>
      <c r="T234" s="766"/>
      <c r="U234" s="765"/>
      <c r="V234" s="766"/>
      <c r="W234" s="766"/>
      <c r="X234" s="766"/>
      <c r="Y234" s="766"/>
      <c r="Z234" s="766"/>
      <c r="AA234" s="766"/>
      <c r="AB234" s="765"/>
      <c r="AC234" s="766"/>
      <c r="AD234" s="666"/>
      <c r="AE234" s="722"/>
      <c r="AF234" s="722"/>
      <c r="AG234" s="722"/>
      <c r="AH234" s="722"/>
    </row>
    <row r="235" spans="24:36" s="990" customFormat="1" ht="18.75" customHeight="1">
      <c r="X235" s="1011"/>
      <c r="Y235" s="1011"/>
      <c r="Z235" s="1011"/>
      <c r="AA235" s="1011"/>
      <c r="AB235" s="1011"/>
      <c r="AC235" s="1011"/>
      <c r="AD235" s="1011"/>
      <c r="AE235" s="1011"/>
      <c r="AF235" s="1011"/>
      <c r="AG235" s="1011"/>
      <c r="AH235" s="1011"/>
      <c r="AI235" s="1011"/>
      <c r="AJ235" s="1011"/>
    </row>
    <row r="236" spans="7:36" s="35" customFormat="1" ht="16.5" customHeight="1">
      <c r="G236" s="35" t="s">
        <v>13</v>
      </c>
      <c r="I236" s="35" t="s">
        <v>212</v>
      </c>
      <c r="V236" s="158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</row>
    <row r="237" spans="12:36" s="990" customFormat="1" ht="16.5" customHeight="1"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011"/>
      <c r="Y237" s="1011"/>
      <c r="Z237" s="1011"/>
      <c r="AA237" s="1011"/>
      <c r="AB237" s="1011"/>
      <c r="AC237" s="1011"/>
      <c r="AD237" s="1011"/>
      <c r="AE237" s="1011"/>
      <c r="AF237" s="1011"/>
      <c r="AG237" s="1011"/>
      <c r="AH237" s="1011"/>
      <c r="AI237" s="1011"/>
      <c r="AJ237" s="1011"/>
    </row>
    <row r="238" spans="1:43" s="991" customFormat="1" ht="22.5">
      <c r="A238" s="1234">
        <v>1</v>
      </c>
      <c r="B238" s="1016"/>
      <c r="C238" s="1016"/>
      <c r="D238" s="1016"/>
      <c r="E238" s="982"/>
      <c r="F238" s="1027"/>
      <c r="G238" s="1027"/>
      <c r="H238" s="1027"/>
      <c r="I238" s="984"/>
      <c r="J238" s="980"/>
      <c r="K238" s="964"/>
      <c r="L238" s="1031">
        <f>mergeValue(A238)</f>
        <v>1</v>
      </c>
      <c r="M238" s="642" t="s">
        <v>20</v>
      </c>
      <c r="N238" s="647"/>
      <c r="O238" s="1284"/>
      <c r="P238" s="1285"/>
      <c r="Q238" s="1285"/>
      <c r="R238" s="1285"/>
      <c r="S238" s="1285"/>
      <c r="T238" s="1285"/>
      <c r="U238" s="1285"/>
      <c r="V238" s="1285"/>
      <c r="W238" s="1285"/>
      <c r="X238" s="1285"/>
      <c r="Y238" s="1285"/>
      <c r="Z238" s="1285"/>
      <c r="AA238" s="1285"/>
      <c r="AB238" s="1285"/>
      <c r="AC238" s="1286"/>
      <c r="AD238" s="631" t="s">
        <v>476</v>
      </c>
      <c r="AE238" s="1009"/>
      <c r="AF238" s="830"/>
      <c r="AG238" s="830" t="str">
        <f aca="true" t="shared" si="4" ref="AG238:AG251">IF(M238="","",M238)</f>
        <v>Наименование тарифа</v>
      </c>
      <c r="AH238" s="830"/>
      <c r="AI238" s="830"/>
      <c r="AJ238" s="830"/>
      <c r="AK238" s="1009"/>
      <c r="AL238" s="1009"/>
      <c r="AM238" s="1009"/>
      <c r="AN238" s="1009"/>
      <c r="AO238" s="1009"/>
      <c r="AP238" s="1009"/>
      <c r="AQ238" s="1009"/>
    </row>
    <row r="239" spans="1:43" s="991" customFormat="1" ht="22.5">
      <c r="A239" s="1234"/>
      <c r="B239" s="1234">
        <v>1</v>
      </c>
      <c r="C239" s="1016"/>
      <c r="D239" s="1016"/>
      <c r="E239" s="1027"/>
      <c r="F239" s="1027"/>
      <c r="G239" s="1027"/>
      <c r="H239" s="1027"/>
      <c r="I239" s="1022"/>
      <c r="J239" s="955"/>
      <c r="K239" s="958"/>
      <c r="L239" s="1031" t="str">
        <f>mergeValue(A239)&amp;"."&amp;mergeValue(B239)</f>
        <v>1.1</v>
      </c>
      <c r="M239" s="693" t="s">
        <v>16</v>
      </c>
      <c r="N239" s="647"/>
      <c r="O239" s="1284"/>
      <c r="P239" s="1285"/>
      <c r="Q239" s="1285"/>
      <c r="R239" s="1285"/>
      <c r="S239" s="1285"/>
      <c r="T239" s="1285"/>
      <c r="U239" s="1285"/>
      <c r="V239" s="1285"/>
      <c r="W239" s="1285"/>
      <c r="X239" s="1285"/>
      <c r="Y239" s="1285"/>
      <c r="Z239" s="1285"/>
      <c r="AA239" s="1285"/>
      <c r="AB239" s="1285"/>
      <c r="AC239" s="1286"/>
      <c r="AD239" s="631" t="s">
        <v>477</v>
      </c>
      <c r="AE239" s="1009"/>
      <c r="AF239" s="830"/>
      <c r="AG239" s="830" t="str">
        <f t="shared" si="4"/>
        <v>Территория действия тарифа</v>
      </c>
      <c r="AH239" s="830"/>
      <c r="AI239" s="830"/>
      <c r="AJ239" s="830"/>
      <c r="AK239" s="1009"/>
      <c r="AL239" s="1009"/>
      <c r="AM239" s="1009"/>
      <c r="AN239" s="1009"/>
      <c r="AO239" s="1009"/>
      <c r="AP239" s="1009"/>
      <c r="AQ239" s="1009"/>
    </row>
    <row r="240" spans="1:43" s="991" customFormat="1" ht="22.5">
      <c r="A240" s="1234"/>
      <c r="B240" s="1234"/>
      <c r="C240" s="1234">
        <v>1</v>
      </c>
      <c r="D240" s="1016"/>
      <c r="E240" s="1027"/>
      <c r="F240" s="1027"/>
      <c r="G240" s="1027"/>
      <c r="H240" s="1027"/>
      <c r="I240" s="963"/>
      <c r="J240" s="955"/>
      <c r="K240" s="958"/>
      <c r="L240" s="1031" t="str">
        <f>mergeValue(A240)&amp;"."&amp;mergeValue(B240)&amp;"."&amp;mergeValue(C240)</f>
        <v>1.1.1</v>
      </c>
      <c r="M240" s="694" t="s">
        <v>7</v>
      </c>
      <c r="N240" s="647"/>
      <c r="O240" s="1284"/>
      <c r="P240" s="1285"/>
      <c r="Q240" s="1285"/>
      <c r="R240" s="1285"/>
      <c r="S240" s="1285"/>
      <c r="T240" s="1285"/>
      <c r="U240" s="1285"/>
      <c r="V240" s="1285"/>
      <c r="W240" s="1285"/>
      <c r="X240" s="1285"/>
      <c r="Y240" s="1285"/>
      <c r="Z240" s="1285"/>
      <c r="AA240" s="1285"/>
      <c r="AB240" s="1285"/>
      <c r="AC240" s="1286"/>
      <c r="AD240" s="631" t="s">
        <v>634</v>
      </c>
      <c r="AE240" s="1009"/>
      <c r="AF240" s="830"/>
      <c r="AG240" s="830" t="str">
        <f t="shared" si="4"/>
        <v>Наименование системы теплоснабжения </v>
      </c>
      <c r="AH240" s="830"/>
      <c r="AI240" s="830"/>
      <c r="AJ240" s="830"/>
      <c r="AK240" s="1009"/>
      <c r="AL240" s="1009"/>
      <c r="AM240" s="1009"/>
      <c r="AN240" s="1009"/>
      <c r="AO240" s="1009"/>
      <c r="AP240" s="1009"/>
      <c r="AQ240" s="1009"/>
    </row>
    <row r="241" spans="1:43" s="991" customFormat="1" ht="22.5">
      <c r="A241" s="1234"/>
      <c r="B241" s="1234"/>
      <c r="C241" s="1234"/>
      <c r="D241" s="1234">
        <v>1</v>
      </c>
      <c r="E241" s="1027"/>
      <c r="F241" s="1027"/>
      <c r="G241" s="1027"/>
      <c r="H241" s="1027"/>
      <c r="I241" s="963"/>
      <c r="J241" s="955"/>
      <c r="K241" s="958"/>
      <c r="L241" s="1031" t="str">
        <f>mergeValue(A241)&amp;"."&amp;mergeValue(B241)&amp;"."&amp;mergeValue(C241)&amp;"."&amp;mergeValue(D241)</f>
        <v>1.1.1.1</v>
      </c>
      <c r="M241" s="695" t="s">
        <v>22</v>
      </c>
      <c r="N241" s="647"/>
      <c r="O241" s="1284"/>
      <c r="P241" s="1285"/>
      <c r="Q241" s="1285"/>
      <c r="R241" s="1285"/>
      <c r="S241" s="1285"/>
      <c r="T241" s="1285"/>
      <c r="U241" s="1285"/>
      <c r="V241" s="1285"/>
      <c r="W241" s="1285"/>
      <c r="X241" s="1285"/>
      <c r="Y241" s="1285"/>
      <c r="Z241" s="1285"/>
      <c r="AA241" s="1285"/>
      <c r="AB241" s="1285"/>
      <c r="AC241" s="1286"/>
      <c r="AD241" s="631" t="s">
        <v>635</v>
      </c>
      <c r="AE241" s="1009"/>
      <c r="AF241" s="830"/>
      <c r="AG241" s="830" t="str">
        <f t="shared" si="4"/>
        <v>Источник тепловой энергии  </v>
      </c>
      <c r="AH241" s="830"/>
      <c r="AI241" s="830"/>
      <c r="AJ241" s="830"/>
      <c r="AK241" s="1009"/>
      <c r="AL241" s="1009"/>
      <c r="AM241" s="1009"/>
      <c r="AN241" s="1009"/>
      <c r="AO241" s="1009"/>
      <c r="AP241" s="1009"/>
      <c r="AQ241" s="1009"/>
    </row>
    <row r="242" spans="1:43" s="991" customFormat="1" ht="101.25">
      <c r="A242" s="1234"/>
      <c r="B242" s="1234"/>
      <c r="C242" s="1234"/>
      <c r="D242" s="1234"/>
      <c r="E242" s="1234">
        <v>1</v>
      </c>
      <c r="F242" s="1027"/>
      <c r="G242" s="1027"/>
      <c r="H242" s="1016">
        <v>1</v>
      </c>
      <c r="I242" s="1234">
        <v>1</v>
      </c>
      <c r="J242" s="1027"/>
      <c r="K242" s="966"/>
      <c r="L242" s="1031" t="str">
        <f>mergeValue(A242)&amp;"."&amp;mergeValue(B242)&amp;"."&amp;mergeValue(C242)&amp;"."&amp;mergeValue(D242)&amp;"."&amp;mergeValue(E242)</f>
        <v>1.1.1.1.1</v>
      </c>
      <c r="M242" s="555" t="s">
        <v>9</v>
      </c>
      <c r="N242" s="647"/>
      <c r="O242" s="1237"/>
      <c r="P242" s="1238"/>
      <c r="Q242" s="1238"/>
      <c r="R242" s="1238"/>
      <c r="S242" s="1238"/>
      <c r="T242" s="1238"/>
      <c r="U242" s="1238"/>
      <c r="V242" s="1238"/>
      <c r="W242" s="1238"/>
      <c r="X242" s="1238"/>
      <c r="Y242" s="1238"/>
      <c r="Z242" s="1238"/>
      <c r="AA242" s="1238"/>
      <c r="AB242" s="1238"/>
      <c r="AC242" s="1239"/>
      <c r="AD242" s="631" t="s">
        <v>639</v>
      </c>
      <c r="AE242" s="1009"/>
      <c r="AF242" s="830"/>
      <c r="AG242" s="830" t="str">
        <f t="shared" si="4"/>
        <v>Схема подключения теплопотребляющей установки к коллектору источника тепловой энергии</v>
      </c>
      <c r="AH242" s="830"/>
      <c r="AI242" s="830"/>
      <c r="AJ242" s="830"/>
      <c r="AK242" s="1009"/>
      <c r="AL242" s="1009"/>
      <c r="AM242" s="1009"/>
      <c r="AN242" s="1009"/>
      <c r="AO242" s="1009"/>
      <c r="AP242" s="1009"/>
      <c r="AQ242" s="1009"/>
    </row>
    <row r="243" spans="1:43" s="991" customFormat="1" ht="90">
      <c r="A243" s="1234"/>
      <c r="B243" s="1234"/>
      <c r="C243" s="1234"/>
      <c r="D243" s="1234"/>
      <c r="E243" s="1234"/>
      <c r="F243" s="1234">
        <v>1</v>
      </c>
      <c r="G243" s="1016"/>
      <c r="H243" s="1016"/>
      <c r="I243" s="1234"/>
      <c r="J243" s="1234">
        <v>1</v>
      </c>
      <c r="K243" s="967"/>
      <c r="L243" s="1031" t="str">
        <f>mergeValue(A243)&amp;"."&amp;mergeValue(B243)&amp;"."&amp;mergeValue(C243)&amp;"."&amp;mergeValue(D243)&amp;"."&amp;mergeValue(E243)&amp;"."&amp;mergeValue(F243)</f>
        <v>1.1.1.1.1.1</v>
      </c>
      <c r="M243" s="556" t="s">
        <v>10</v>
      </c>
      <c r="N243" s="647"/>
      <c r="O243" s="1237"/>
      <c r="P243" s="1238"/>
      <c r="Q243" s="1238"/>
      <c r="R243" s="1238"/>
      <c r="S243" s="1238"/>
      <c r="T243" s="1238"/>
      <c r="U243" s="1238"/>
      <c r="V243" s="1238"/>
      <c r="W243" s="1238"/>
      <c r="X243" s="1238"/>
      <c r="Y243" s="1238"/>
      <c r="Z243" s="1238"/>
      <c r="AA243" s="1238"/>
      <c r="AB243" s="1238"/>
      <c r="AC243" s="1239"/>
      <c r="AD243" s="631" t="s">
        <v>637</v>
      </c>
      <c r="AE243" s="1009"/>
      <c r="AF243" s="830"/>
      <c r="AG243" s="830" t="str">
        <f t="shared" si="4"/>
        <v>Группа потребителей</v>
      </c>
      <c r="AH243" s="830"/>
      <c r="AI243" s="830"/>
      <c r="AJ243" s="830"/>
      <c r="AK243" s="1009"/>
      <c r="AL243" s="1009"/>
      <c r="AM243" s="1009"/>
      <c r="AN243" s="1009"/>
      <c r="AO243" s="1009"/>
      <c r="AP243" s="1009"/>
      <c r="AQ243" s="1009"/>
    </row>
    <row r="244" spans="1:43" s="991" customFormat="1" ht="189" customHeight="1">
      <c r="A244" s="1234"/>
      <c r="B244" s="1234"/>
      <c r="C244" s="1234"/>
      <c r="D244" s="1234"/>
      <c r="E244" s="1234"/>
      <c r="F244" s="1234"/>
      <c r="G244" s="1016">
        <v>1</v>
      </c>
      <c r="H244" s="1016"/>
      <c r="I244" s="1234"/>
      <c r="J244" s="1234"/>
      <c r="K244" s="967">
        <v>1</v>
      </c>
      <c r="L244" s="1031" t="str">
        <f>mergeValue(A244)&amp;"."&amp;mergeValue(B244)&amp;"."&amp;mergeValue(C244)&amp;"."&amp;mergeValue(D244)&amp;"."&amp;mergeValue(E244)&amp;"."&amp;mergeValue(F244)&amp;"."&amp;mergeValue(G244)</f>
        <v>1.1.1.1.1.1.1</v>
      </c>
      <c r="M244" s="1070"/>
      <c r="N244" s="647"/>
      <c r="O244" s="684"/>
      <c r="P244" s="764"/>
      <c r="Q244" s="1095"/>
      <c r="R244" s="1229"/>
      <c r="S244" s="1230" t="s">
        <v>84</v>
      </c>
      <c r="T244" s="1229"/>
      <c r="U244" s="1230" t="s">
        <v>84</v>
      </c>
      <c r="V244" s="684"/>
      <c r="W244" s="764"/>
      <c r="X244" s="1095"/>
      <c r="Y244" s="1229"/>
      <c r="Z244" s="1230" t="s">
        <v>84</v>
      </c>
      <c r="AA244" s="1229"/>
      <c r="AB244" s="1230" t="s">
        <v>85</v>
      </c>
      <c r="AC244" s="764"/>
      <c r="AD244" s="1205" t="s">
        <v>656</v>
      </c>
      <c r="AE244" s="1009">
        <f>strCheckDate(O245:AC245)</f>
      </c>
      <c r="AF244" s="830"/>
      <c r="AG244" s="830">
        <f t="shared" si="4"/>
      </c>
      <c r="AH244" s="830"/>
      <c r="AI244" s="830"/>
      <c r="AJ244" s="830"/>
      <c r="AK244" s="1009"/>
      <c r="AL244" s="1009"/>
      <c r="AM244" s="1009"/>
      <c r="AN244" s="1009"/>
      <c r="AO244" s="1009"/>
      <c r="AP244" s="1009"/>
      <c r="AQ244" s="1009"/>
    </row>
    <row r="245" spans="1:43" s="991" customFormat="1" ht="11.25" customHeight="1" hidden="1">
      <c r="A245" s="1234"/>
      <c r="B245" s="1234"/>
      <c r="C245" s="1234"/>
      <c r="D245" s="1234"/>
      <c r="E245" s="1234"/>
      <c r="F245" s="1234"/>
      <c r="G245" s="1016"/>
      <c r="H245" s="1016"/>
      <c r="I245" s="1234"/>
      <c r="J245" s="1234"/>
      <c r="K245" s="967"/>
      <c r="L245" s="801"/>
      <c r="M245" s="647"/>
      <c r="N245" s="647"/>
      <c r="O245" s="764"/>
      <c r="P245" s="764"/>
      <c r="Q245" s="770" t="str">
        <f>R244&amp;"-"&amp;T244</f>
        <v>-</v>
      </c>
      <c r="R245" s="1229"/>
      <c r="S245" s="1230"/>
      <c r="T245" s="1229"/>
      <c r="U245" s="1230"/>
      <c r="V245" s="764"/>
      <c r="W245" s="764"/>
      <c r="X245" s="770" t="str">
        <f>Y244&amp;"-"&amp;AA244</f>
        <v>-</v>
      </c>
      <c r="Y245" s="1229"/>
      <c r="Z245" s="1230"/>
      <c r="AA245" s="1229"/>
      <c r="AB245" s="1230"/>
      <c r="AC245" s="764"/>
      <c r="AD245" s="1206"/>
      <c r="AE245" s="1009"/>
      <c r="AF245" s="830"/>
      <c r="AG245" s="830">
        <f t="shared" si="4"/>
      </c>
      <c r="AH245" s="830"/>
      <c r="AI245" s="830"/>
      <c r="AJ245" s="830"/>
      <c r="AK245" s="1009"/>
      <c r="AL245" s="1009"/>
      <c r="AM245" s="1009"/>
      <c r="AN245" s="1009"/>
      <c r="AO245" s="1009"/>
      <c r="AP245" s="1009"/>
      <c r="AQ245" s="1009"/>
    </row>
    <row r="246" spans="1:43" s="991" customFormat="1" ht="15" customHeight="1">
      <c r="A246" s="1234"/>
      <c r="B246" s="1234"/>
      <c r="C246" s="1234"/>
      <c r="D246" s="1234"/>
      <c r="E246" s="1234"/>
      <c r="F246" s="1234"/>
      <c r="G246" s="1027"/>
      <c r="H246" s="1016"/>
      <c r="I246" s="1234"/>
      <c r="J246" s="1234"/>
      <c r="K246" s="966"/>
      <c r="L246" s="689"/>
      <c r="M246" s="558" t="s">
        <v>25</v>
      </c>
      <c r="N246" s="1007"/>
      <c r="O246" s="1007"/>
      <c r="P246" s="1007"/>
      <c r="Q246" s="1007"/>
      <c r="R246" s="1007"/>
      <c r="S246" s="1007"/>
      <c r="T246" s="1007"/>
      <c r="U246" s="1007"/>
      <c r="V246" s="1007"/>
      <c r="W246" s="1007"/>
      <c r="X246" s="1007"/>
      <c r="Y246" s="1007"/>
      <c r="Z246" s="1007"/>
      <c r="AA246" s="1007"/>
      <c r="AB246" s="1007"/>
      <c r="AC246" s="763"/>
      <c r="AD246" s="1207"/>
      <c r="AE246" s="1009"/>
      <c r="AF246" s="830"/>
      <c r="AG246" s="830" t="str">
        <f t="shared" si="4"/>
        <v>Добавить вид теплоносителя (параметры теплоносителя)</v>
      </c>
      <c r="AH246" s="830"/>
      <c r="AI246" s="830"/>
      <c r="AJ246" s="830"/>
      <c r="AK246" s="1009"/>
      <c r="AL246" s="1009"/>
      <c r="AM246" s="1009"/>
      <c r="AN246" s="1009"/>
      <c r="AO246" s="1009"/>
      <c r="AP246" s="1009"/>
      <c r="AQ246" s="1009"/>
    </row>
    <row r="247" spans="1:43" s="991" customFormat="1" ht="15" customHeight="1">
      <c r="A247" s="1234"/>
      <c r="B247" s="1234"/>
      <c r="C247" s="1234"/>
      <c r="D247" s="1234"/>
      <c r="E247" s="1234"/>
      <c r="F247" s="1027"/>
      <c r="G247" s="1027"/>
      <c r="H247" s="1016"/>
      <c r="I247" s="1234"/>
      <c r="J247" s="1027"/>
      <c r="K247" s="966"/>
      <c r="L247" s="689"/>
      <c r="M247" s="557" t="s">
        <v>11</v>
      </c>
      <c r="N247" s="1007"/>
      <c r="O247" s="1007"/>
      <c r="P247" s="1007"/>
      <c r="Q247" s="1007"/>
      <c r="R247" s="1007"/>
      <c r="S247" s="1007"/>
      <c r="T247" s="1007"/>
      <c r="U247" s="1006"/>
      <c r="V247" s="1007"/>
      <c r="W247" s="1007"/>
      <c r="X247" s="1007"/>
      <c r="Y247" s="1007"/>
      <c r="Z247" s="1007"/>
      <c r="AA247" s="1007"/>
      <c r="AB247" s="1006"/>
      <c r="AC247" s="1007"/>
      <c r="AD247" s="666"/>
      <c r="AE247" s="1009"/>
      <c r="AF247" s="830"/>
      <c r="AG247" s="830" t="str">
        <f t="shared" si="4"/>
        <v>Добавить группу потребителей</v>
      </c>
      <c r="AH247" s="830"/>
      <c r="AI247" s="830"/>
      <c r="AJ247" s="830"/>
      <c r="AK247" s="1009"/>
      <c r="AL247" s="1009"/>
      <c r="AM247" s="1009"/>
      <c r="AN247" s="1009"/>
      <c r="AO247" s="1009"/>
      <c r="AP247" s="1009"/>
      <c r="AQ247" s="1009"/>
    </row>
    <row r="248" spans="1:43" s="991" customFormat="1" ht="15" customHeight="1">
      <c r="A248" s="1234"/>
      <c r="B248" s="1234"/>
      <c r="C248" s="1234"/>
      <c r="D248" s="1234"/>
      <c r="E248" s="965"/>
      <c r="F248" s="1027"/>
      <c r="G248" s="1027"/>
      <c r="H248" s="1027"/>
      <c r="I248" s="980"/>
      <c r="J248" s="995"/>
      <c r="K248" s="964"/>
      <c r="L248" s="689"/>
      <c r="M248" s="1002" t="s">
        <v>12</v>
      </c>
      <c r="N248" s="1007"/>
      <c r="O248" s="1007"/>
      <c r="P248" s="1007"/>
      <c r="Q248" s="1007"/>
      <c r="R248" s="1007"/>
      <c r="S248" s="1007"/>
      <c r="T248" s="1007"/>
      <c r="U248" s="1006"/>
      <c r="V248" s="1007"/>
      <c r="W248" s="1007"/>
      <c r="X248" s="1007"/>
      <c r="Y248" s="1007"/>
      <c r="Z248" s="1007"/>
      <c r="AA248" s="1007"/>
      <c r="AB248" s="1006"/>
      <c r="AC248" s="1007"/>
      <c r="AD248" s="666"/>
      <c r="AE248" s="1009"/>
      <c r="AF248" s="830"/>
      <c r="AG248" s="830" t="str">
        <f t="shared" si="4"/>
        <v>Добавить схему подключения</v>
      </c>
      <c r="AH248" s="830"/>
      <c r="AI248" s="830"/>
      <c r="AJ248" s="830"/>
      <c r="AK248" s="1009"/>
      <c r="AL248" s="1009"/>
      <c r="AM248" s="1009"/>
      <c r="AN248" s="1009"/>
      <c r="AO248" s="1009"/>
      <c r="AP248" s="1009"/>
      <c r="AQ248" s="1009"/>
    </row>
    <row r="249" spans="1:43" s="991" customFormat="1" ht="15" customHeight="1">
      <c r="A249" s="1234"/>
      <c r="B249" s="1234"/>
      <c r="C249" s="1234"/>
      <c r="D249" s="965"/>
      <c r="E249" s="965"/>
      <c r="F249" s="1027"/>
      <c r="G249" s="1027"/>
      <c r="H249" s="1027"/>
      <c r="I249" s="980"/>
      <c r="J249" s="995"/>
      <c r="K249" s="964"/>
      <c r="L249" s="689"/>
      <c r="M249" s="1001" t="s">
        <v>17</v>
      </c>
      <c r="N249" s="1007"/>
      <c r="O249" s="1007"/>
      <c r="P249" s="1007"/>
      <c r="Q249" s="1007"/>
      <c r="R249" s="1007"/>
      <c r="S249" s="1007"/>
      <c r="T249" s="1007"/>
      <c r="U249" s="1006"/>
      <c r="V249" s="1007"/>
      <c r="W249" s="1007"/>
      <c r="X249" s="1007"/>
      <c r="Y249" s="1007"/>
      <c r="Z249" s="1007"/>
      <c r="AA249" s="1007"/>
      <c r="AB249" s="1006"/>
      <c r="AC249" s="1007"/>
      <c r="AD249" s="666"/>
      <c r="AE249" s="1009"/>
      <c r="AF249" s="830"/>
      <c r="AG249" s="830" t="str">
        <f t="shared" si="4"/>
        <v>Добавить источник тепловой энергии</v>
      </c>
      <c r="AH249" s="830"/>
      <c r="AI249" s="830"/>
      <c r="AJ249" s="830"/>
      <c r="AK249" s="1009"/>
      <c r="AL249" s="1009"/>
      <c r="AM249" s="1009"/>
      <c r="AN249" s="1009"/>
      <c r="AO249" s="1009"/>
      <c r="AP249" s="1009"/>
      <c r="AQ249" s="1009"/>
    </row>
    <row r="250" spans="1:43" s="991" customFormat="1" ht="15" customHeight="1">
      <c r="A250" s="1234"/>
      <c r="B250" s="1234"/>
      <c r="C250" s="965"/>
      <c r="D250" s="965"/>
      <c r="E250" s="965"/>
      <c r="F250" s="965"/>
      <c r="G250" s="970"/>
      <c r="H250" s="980"/>
      <c r="I250" s="968"/>
      <c r="J250" s="995"/>
      <c r="K250" s="969"/>
      <c r="L250" s="689"/>
      <c r="M250" s="1000" t="s">
        <v>18</v>
      </c>
      <c r="N250" s="1007"/>
      <c r="O250" s="1007"/>
      <c r="P250" s="1007"/>
      <c r="Q250" s="1007"/>
      <c r="R250" s="1007"/>
      <c r="S250" s="1007"/>
      <c r="T250" s="1007"/>
      <c r="U250" s="1006"/>
      <c r="V250" s="1007"/>
      <c r="W250" s="1007"/>
      <c r="X250" s="1007"/>
      <c r="Y250" s="1007"/>
      <c r="Z250" s="1007"/>
      <c r="AA250" s="1007"/>
      <c r="AB250" s="1006"/>
      <c r="AC250" s="1007"/>
      <c r="AD250" s="666"/>
      <c r="AE250" s="1009"/>
      <c r="AF250" s="830"/>
      <c r="AG250" s="830" t="str">
        <f t="shared" si="4"/>
        <v>Добавить наименование системы теплоснабжения</v>
      </c>
      <c r="AH250" s="830"/>
      <c r="AI250" s="830"/>
      <c r="AJ250" s="830"/>
      <c r="AK250" s="1009"/>
      <c r="AL250" s="1009"/>
      <c r="AM250" s="1009"/>
      <c r="AN250" s="1009"/>
      <c r="AO250" s="1009"/>
      <c r="AP250" s="1009"/>
      <c r="AQ250" s="1009"/>
    </row>
    <row r="251" spans="1:43" s="991" customFormat="1" ht="15" customHeight="1">
      <c r="A251" s="1234"/>
      <c r="B251" s="965"/>
      <c r="C251" s="965"/>
      <c r="D251" s="965"/>
      <c r="E251" s="965"/>
      <c r="F251" s="965"/>
      <c r="G251" s="970"/>
      <c r="H251" s="980"/>
      <c r="I251" s="980"/>
      <c r="J251" s="995"/>
      <c r="K251" s="964"/>
      <c r="L251" s="689"/>
      <c r="M251" s="734" t="s">
        <v>19</v>
      </c>
      <c r="N251" s="1007"/>
      <c r="O251" s="1007"/>
      <c r="P251" s="1007"/>
      <c r="Q251" s="1007"/>
      <c r="R251" s="1007"/>
      <c r="S251" s="1007"/>
      <c r="T251" s="1007"/>
      <c r="U251" s="1006"/>
      <c r="V251" s="1007"/>
      <c r="W251" s="1007"/>
      <c r="X251" s="1007"/>
      <c r="Y251" s="1007"/>
      <c r="Z251" s="1007"/>
      <c r="AA251" s="1007"/>
      <c r="AB251" s="1006"/>
      <c r="AC251" s="1007"/>
      <c r="AD251" s="666"/>
      <c r="AE251" s="1009"/>
      <c r="AF251" s="830"/>
      <c r="AG251" s="830" t="str">
        <f t="shared" si="4"/>
        <v>Добавить территорию действия тарифа</v>
      </c>
      <c r="AH251" s="830"/>
      <c r="AI251" s="830"/>
      <c r="AJ251" s="830"/>
      <c r="AK251" s="1009"/>
      <c r="AL251" s="1009"/>
      <c r="AM251" s="1009"/>
      <c r="AN251" s="1009"/>
      <c r="AO251" s="1009"/>
      <c r="AP251" s="1009"/>
      <c r="AQ251" s="1009"/>
    </row>
    <row r="252" spans="12:34" s="990" customFormat="1" ht="15" customHeight="1">
      <c r="L252" s="493"/>
      <c r="M252" s="737" t="s">
        <v>309</v>
      </c>
      <c r="N252" s="1007"/>
      <c r="O252" s="1007"/>
      <c r="P252" s="1007"/>
      <c r="Q252" s="1007"/>
      <c r="R252" s="1007"/>
      <c r="S252" s="1007"/>
      <c r="T252" s="1007"/>
      <c r="U252" s="1006"/>
      <c r="V252" s="1007"/>
      <c r="W252" s="666"/>
      <c r="X252" s="1011"/>
      <c r="Y252" s="1011"/>
      <c r="Z252" s="1011"/>
      <c r="AA252" s="1011"/>
      <c r="AB252" s="1011"/>
      <c r="AC252" s="1011"/>
      <c r="AD252" s="1011"/>
      <c r="AE252" s="1011"/>
      <c r="AF252" s="1011"/>
      <c r="AG252" s="1011"/>
      <c r="AH252" s="1011"/>
    </row>
    <row r="253" spans="1:34" s="598" customFormat="1" ht="15" customHeight="1">
      <c r="A253" s="597"/>
      <c r="B253" s="597"/>
      <c r="C253" s="597"/>
      <c r="D253" s="597"/>
      <c r="E253" s="597"/>
      <c r="F253" s="597"/>
      <c r="G253" s="596"/>
      <c r="H253" s="597"/>
      <c r="I253" s="408"/>
      <c r="J253" s="683"/>
      <c r="K253" s="408"/>
      <c r="L253" s="599"/>
      <c r="M253" s="677"/>
      <c r="N253" s="776"/>
      <c r="O253" s="776"/>
      <c r="P253" s="776"/>
      <c r="Q253" s="776"/>
      <c r="R253" s="776"/>
      <c r="S253" s="776"/>
      <c r="T253" s="776"/>
      <c r="U253" s="681"/>
      <c r="V253" s="776"/>
      <c r="W253" s="776"/>
      <c r="X253" s="776"/>
      <c r="Y253" s="776"/>
      <c r="Z253" s="776"/>
      <c r="AA253" s="776"/>
      <c r="AB253" s="681"/>
      <c r="AC253" s="776"/>
      <c r="AD253" s="681"/>
      <c r="AE253" s="597"/>
      <c r="AF253" s="597"/>
      <c r="AG253" s="597"/>
      <c r="AH253" s="597"/>
    </row>
    <row r="254" s="35" customFormat="1" ht="11.25">
      <c r="A254" s="35" t="s">
        <v>277</v>
      </c>
    </row>
    <row r="255" ht="11.25"/>
    <row r="256" spans="3:5" s="13" customFormat="1" ht="15" customHeight="1">
      <c r="C256" s="167"/>
      <c r="D256" s="123"/>
      <c r="E256" s="1074"/>
    </row>
    <row r="258" s="35" customFormat="1" ht="16.5" customHeight="1">
      <c r="A258" s="35" t="s">
        <v>276</v>
      </c>
    </row>
    <row r="260" spans="1:24" s="36" customFormat="1" ht="16.5" customHeight="1">
      <c r="A260" s="98"/>
      <c r="B260" s="98"/>
      <c r="C260" s="86"/>
      <c r="D260" s="151"/>
      <c r="E260" s="106">
        <v>1</v>
      </c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8"/>
      <c r="S260" s="108"/>
      <c r="T260" s="108"/>
      <c r="U260" s="109"/>
      <c r="V260" s="109"/>
      <c r="W260" s="109"/>
      <c r="X260" s="110"/>
    </row>
    <row r="262" s="35" customFormat="1" ht="16.5" customHeight="1">
      <c r="A262" s="35" t="s">
        <v>277</v>
      </c>
    </row>
    <row r="263" spans="7:8" ht="16.5" customHeight="1">
      <c r="G263" s="95"/>
      <c r="H263" s="95"/>
    </row>
    <row r="264" spans="1:24" s="36" customFormat="1" ht="16.5" customHeight="1">
      <c r="A264" s="97"/>
      <c r="B264" s="88"/>
      <c r="C264" s="86"/>
      <c r="D264" s="151"/>
      <c r="E264" s="111" t="s">
        <v>93</v>
      </c>
      <c r="F264" s="107"/>
      <c r="G264" s="107"/>
      <c r="H264" s="107"/>
      <c r="I264" s="107"/>
      <c r="J264" s="108"/>
      <c r="K264" s="108"/>
      <c r="L264" s="108"/>
      <c r="M264" s="109"/>
      <c r="N264" s="109"/>
      <c r="O264" s="109"/>
      <c r="P264" s="110"/>
      <c r="Q264" s="89"/>
      <c r="R264" s="89"/>
      <c r="S264" s="89"/>
      <c r="T264" s="89"/>
      <c r="U264" s="89"/>
      <c r="V264" s="89"/>
      <c r="W264" s="89"/>
      <c r="X264" s="89"/>
    </row>
    <row r="266" s="35" customFormat="1" ht="16.5" customHeight="1">
      <c r="A266" s="35" t="s">
        <v>278</v>
      </c>
    </row>
    <row r="267" spans="7:8" ht="16.5" customHeight="1">
      <c r="G267" s="95"/>
      <c r="H267" s="95"/>
    </row>
    <row r="268" spans="1:24" s="36" customFormat="1" ht="16.5" customHeight="1">
      <c r="A268" s="97"/>
      <c r="B268" s="88"/>
      <c r="C268" s="86"/>
      <c r="D268" s="151"/>
      <c r="E268" s="111" t="s">
        <v>93</v>
      </c>
      <c r="F268" s="107"/>
      <c r="G268" s="107"/>
      <c r="H268" s="107"/>
      <c r="I268" s="107"/>
      <c r="J268" s="108"/>
      <c r="K268" s="108"/>
      <c r="L268" s="108"/>
      <c r="M268" s="109"/>
      <c r="N268" s="109"/>
      <c r="O268" s="109"/>
      <c r="P268" s="110"/>
      <c r="Q268" s="89"/>
      <c r="R268" s="89"/>
      <c r="S268" s="89"/>
      <c r="T268" s="89"/>
      <c r="U268" s="89"/>
      <c r="V268" s="89"/>
      <c r="W268" s="89"/>
      <c r="X268" s="89"/>
    </row>
    <row r="270" spans="1:3" s="35" customFormat="1" ht="16.5" customHeight="1">
      <c r="A270" s="35" t="s">
        <v>305</v>
      </c>
      <c r="B270" s="35" t="s">
        <v>306</v>
      </c>
      <c r="C270" s="35" t="s">
        <v>307</v>
      </c>
    </row>
    <row r="272" spans="1:9" s="23" customFormat="1" ht="19.5" customHeight="1">
      <c r="A272" s="91"/>
      <c r="B272" s="90"/>
      <c r="C272" s="20"/>
      <c r="D272" s="21"/>
      <c r="F272" s="40" t="s">
        <v>81</v>
      </c>
      <c r="G272" s="27"/>
      <c r="I272" s="55"/>
    </row>
    <row r="273" spans="1:9" s="23" customFormat="1" ht="22.5">
      <c r="A273" s="91"/>
      <c r="B273" s="92"/>
      <c r="C273" s="20"/>
      <c r="D273" s="33"/>
      <c r="E273" s="32" t="s">
        <v>77</v>
      </c>
      <c r="F273" s="34"/>
      <c r="G273" s="27"/>
      <c r="I273" s="55"/>
    </row>
    <row r="274" spans="1:9" s="23" customFormat="1" ht="19.5">
      <c r="A274" s="91"/>
      <c r="B274" s="92"/>
      <c r="C274" s="20"/>
      <c r="D274" s="33"/>
      <c r="E274" s="32" t="s">
        <v>78</v>
      </c>
      <c r="F274" s="34"/>
      <c r="G274" s="27"/>
      <c r="I274" s="55"/>
    </row>
    <row r="275" spans="1:9" s="23" customFormat="1" ht="13.5" customHeight="1">
      <c r="A275" s="90"/>
      <c r="B275" s="90"/>
      <c r="C275" s="20"/>
      <c r="D275" s="24"/>
      <c r="E275" s="25"/>
      <c r="F275" s="39"/>
      <c r="G275" s="21"/>
      <c r="I275" s="55"/>
    </row>
    <row r="276" spans="1:9" s="23" customFormat="1" ht="19.5" customHeight="1">
      <c r="A276" s="91"/>
      <c r="B276" s="90"/>
      <c r="C276" s="20"/>
      <c r="D276" s="21"/>
      <c r="F276" s="40" t="s">
        <v>172</v>
      </c>
      <c r="G276" s="27"/>
      <c r="I276" s="55"/>
    </row>
    <row r="277" spans="1:9" s="23" customFormat="1" ht="22.5">
      <c r="A277" s="91"/>
      <c r="B277" s="92"/>
      <c r="C277" s="20"/>
      <c r="D277" s="33"/>
      <c r="E277" s="41" t="s">
        <v>87</v>
      </c>
      <c r="F277" s="34"/>
      <c r="G277" s="27"/>
      <c r="I277" s="55"/>
    </row>
    <row r="278" spans="1:9" s="23" customFormat="1" ht="22.5">
      <c r="A278" s="91"/>
      <c r="B278" s="92"/>
      <c r="C278" s="20"/>
      <c r="D278" s="33"/>
      <c r="E278" s="41" t="s">
        <v>171</v>
      </c>
      <c r="F278" s="34"/>
      <c r="G278" s="27"/>
      <c r="I278" s="55"/>
    </row>
    <row r="279" spans="1:9" s="23" customFormat="1" ht="13.5" customHeight="1">
      <c r="A279" s="90"/>
      <c r="B279" s="90"/>
      <c r="C279" s="20"/>
      <c r="D279" s="24"/>
      <c r="E279" s="25"/>
      <c r="F279" s="39"/>
      <c r="G279" s="21"/>
      <c r="I279" s="55"/>
    </row>
    <row r="280" spans="1:9" s="23" customFormat="1" ht="19.5" customHeight="1">
      <c r="A280" s="91"/>
      <c r="B280" s="90"/>
      <c r="C280" s="20"/>
      <c r="D280" s="21"/>
      <c r="F280" s="40" t="s">
        <v>173</v>
      </c>
      <c r="G280" s="27"/>
      <c r="I280" s="55"/>
    </row>
    <row r="281" spans="1:9" s="23" customFormat="1" ht="22.5">
      <c r="A281" s="91"/>
      <c r="B281" s="92"/>
      <c r="C281" s="20"/>
      <c r="D281" s="33"/>
      <c r="E281" s="41" t="s">
        <v>87</v>
      </c>
      <c r="F281" s="34"/>
      <c r="G281" s="27"/>
      <c r="I281" s="55"/>
    </row>
    <row r="282" spans="1:9" s="23" customFormat="1" ht="22.5">
      <c r="A282" s="91"/>
      <c r="B282" s="92"/>
      <c r="C282" s="20"/>
      <c r="D282" s="33"/>
      <c r="E282" s="41" t="s">
        <v>171</v>
      </c>
      <c r="F282" s="34"/>
      <c r="G282" s="27"/>
      <c r="I282" s="55"/>
    </row>
    <row r="283" spans="1:9" s="23" customFormat="1" ht="13.5" customHeight="1">
      <c r="A283" s="90"/>
      <c r="B283" s="90"/>
      <c r="C283" s="20"/>
      <c r="D283" s="24"/>
      <c r="E283" s="25"/>
      <c r="F283" s="39"/>
      <c r="G283" s="21"/>
      <c r="I283" s="55"/>
    </row>
    <row r="284" spans="1:9" s="23" customFormat="1" ht="19.5" customHeight="1">
      <c r="A284" s="91"/>
      <c r="B284" s="90"/>
      <c r="C284" s="20"/>
      <c r="D284" s="21"/>
      <c r="F284" s="40" t="s">
        <v>174</v>
      </c>
      <c r="G284" s="27"/>
      <c r="I284" s="55"/>
    </row>
    <row r="285" spans="1:9" s="23" customFormat="1" ht="22.5">
      <c r="A285" s="91"/>
      <c r="B285" s="92"/>
      <c r="C285" s="20"/>
      <c r="D285" s="33"/>
      <c r="E285" s="32" t="s">
        <v>87</v>
      </c>
      <c r="F285" s="34"/>
      <c r="G285" s="27"/>
      <c r="I285" s="55"/>
    </row>
    <row r="286" spans="1:9" s="23" customFormat="1" ht="19.5">
      <c r="A286" s="91"/>
      <c r="B286" s="92"/>
      <c r="C286" s="20"/>
      <c r="D286" s="33"/>
      <c r="E286" s="32" t="s">
        <v>88</v>
      </c>
      <c r="F286" s="34"/>
      <c r="G286" s="27"/>
      <c r="I286" s="55"/>
    </row>
    <row r="287" spans="1:9" s="23" customFormat="1" ht="22.5">
      <c r="A287" s="91"/>
      <c r="B287" s="92"/>
      <c r="C287" s="20"/>
      <c r="D287" s="33"/>
      <c r="E287" s="41" t="s">
        <v>171</v>
      </c>
      <c r="F287" s="34"/>
      <c r="G287" s="27"/>
      <c r="I287" s="55"/>
    </row>
    <row r="288" spans="1:9" s="23" customFormat="1" ht="19.5">
      <c r="A288" s="91"/>
      <c r="B288" s="92"/>
      <c r="C288" s="20"/>
      <c r="D288" s="33"/>
      <c r="E288" s="32" t="s">
        <v>89</v>
      </c>
      <c r="F288" s="34"/>
      <c r="G288" s="27"/>
      <c r="I288" s="55"/>
    </row>
    <row r="290" s="35" customFormat="1" ht="16.5" customHeight="1">
      <c r="A290" s="35" t="s">
        <v>326</v>
      </c>
    </row>
    <row r="292" spans="1:13" s="127" customFormat="1" ht="14.25">
      <c r="A292" s="185" t="s">
        <v>50</v>
      </c>
      <c r="B292" s="135" t="s">
        <v>253</v>
      </c>
      <c r="C292" s="136"/>
      <c r="D292" s="138"/>
      <c r="E292" s="448"/>
      <c r="F292" s="1087"/>
      <c r="G292" s="1087"/>
      <c r="H292" s="1087"/>
      <c r="I292" s="1092"/>
      <c r="J292" s="314"/>
      <c r="K292" s="315"/>
      <c r="M292" s="453">
        <f>IF(ISERROR(INDEX(kind_of_nameforms,MATCH(E292,kind_of_forms,0),1)),"",INDEX(kind_of_nameforms,MATCH(E292,kind_of_forms,0),1))</f>
      </c>
    </row>
    <row r="295" spans="1:23" s="261" customFormat="1" ht="15">
      <c r="A295" s="35" t="s">
        <v>404</v>
      </c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260"/>
      <c r="V295" s="35"/>
      <c r="W295" s="35"/>
    </row>
    <row r="296" spans="4:21" s="261" customFormat="1" ht="15">
      <c r="D296" s="359"/>
      <c r="E296" s="359"/>
      <c r="F296" s="359"/>
      <c r="G296" s="359"/>
      <c r="H296" s="359"/>
      <c r="I296" s="359"/>
      <c r="J296" s="359"/>
      <c r="K296" s="359"/>
      <c r="L296" s="359"/>
      <c r="U296" s="262"/>
    </row>
    <row r="297" spans="1:83" s="265" customFormat="1" ht="15" customHeight="1">
      <c r="A297" s="89"/>
      <c r="B297" s="186" t="s">
        <v>405</v>
      </c>
      <c r="C297" s="1321"/>
      <c r="D297" s="1153">
        <v>1</v>
      </c>
      <c r="E297" s="1236"/>
      <c r="F297" s="353"/>
      <c r="G297" s="188">
        <v>0</v>
      </c>
      <c r="H297" s="358"/>
      <c r="I297" s="250"/>
      <c r="J297" s="395" t="s">
        <v>519</v>
      </c>
      <c r="K297" s="155"/>
      <c r="L297" s="266"/>
      <c r="M297" s="212">
        <f>mergeValue(H297)</f>
        <v>0</v>
      </c>
      <c r="N297" s="202"/>
      <c r="O297" s="202"/>
      <c r="P297" s="212" t="str">
        <f>IF(ISERROR(MATCH(Q297,MODesc,0)),"n","y")</f>
        <v>n</v>
      </c>
      <c r="Q297" s="202"/>
      <c r="R297" s="212" t="str">
        <f>K297&amp;"("&amp;L297&amp;")"</f>
        <v>()</v>
      </c>
      <c r="S297" s="186"/>
      <c r="T297" s="186"/>
      <c r="U297" s="248"/>
      <c r="V297" s="186"/>
      <c r="W297" s="186"/>
      <c r="X297" s="186"/>
      <c r="Y297" s="264"/>
      <c r="Z297" s="264"/>
      <c r="AA297" s="227"/>
      <c r="AB297" s="227"/>
      <c r="AC297" s="227"/>
      <c r="AD297" s="227"/>
      <c r="AE297" s="227"/>
      <c r="AF297" s="227"/>
      <c r="AG297" s="227"/>
      <c r="AH297" s="227"/>
      <c r="AI297" s="227"/>
      <c r="AJ297" s="227"/>
      <c r="AK297" s="227"/>
      <c r="AL297" s="227"/>
      <c r="AM297" s="227"/>
      <c r="AN297" s="227"/>
      <c r="AO297" s="227"/>
      <c r="AP297" s="227"/>
      <c r="AQ297" s="227"/>
      <c r="AR297" s="227"/>
      <c r="AS297" s="227"/>
      <c r="AT297" s="227"/>
      <c r="AU297" s="227"/>
      <c r="AV297" s="227"/>
      <c r="AW297" s="227"/>
      <c r="AX297" s="227"/>
      <c r="AY297" s="227"/>
      <c r="AZ297" s="227"/>
      <c r="BA297" s="227"/>
      <c r="BB297" s="227"/>
      <c r="BC297" s="227"/>
      <c r="BD297" s="227"/>
      <c r="BE297" s="227"/>
      <c r="BF297" s="227"/>
      <c r="BG297" s="227"/>
      <c r="BH297" s="227"/>
      <c r="BI297" s="227"/>
      <c r="BJ297" s="227"/>
      <c r="BK297" s="227"/>
      <c r="BL297" s="227"/>
      <c r="BM297" s="227"/>
      <c r="BN297" s="227"/>
      <c r="BO297" s="227"/>
      <c r="BP297" s="227"/>
      <c r="BQ297" s="227"/>
      <c r="BR297" s="227"/>
      <c r="BS297" s="227"/>
      <c r="BT297" s="227"/>
      <c r="BU297" s="227"/>
      <c r="BV297" s="264"/>
      <c r="BW297" s="264"/>
      <c r="BX297" s="264"/>
      <c r="BY297" s="264"/>
      <c r="BZ297" s="264"/>
      <c r="CA297" s="264"/>
      <c r="CB297" s="264"/>
      <c r="CC297" s="264"/>
      <c r="CD297" s="264"/>
      <c r="CE297" s="264"/>
    </row>
    <row r="298" spans="1:83" s="265" customFormat="1" ht="15" customHeight="1">
      <c r="A298" s="89"/>
      <c r="B298" s="89"/>
      <c r="C298" s="1321"/>
      <c r="D298" s="1153"/>
      <c r="E298" s="1236"/>
      <c r="F298" s="250"/>
      <c r="G298" s="251"/>
      <c r="H298" s="155" t="s">
        <v>403</v>
      </c>
      <c r="I298" s="251"/>
      <c r="J298" s="251"/>
      <c r="K298" s="267"/>
      <c r="L298" s="266"/>
      <c r="M298" s="202"/>
      <c r="N298" s="202"/>
      <c r="O298" s="202"/>
      <c r="P298" s="202"/>
      <c r="Q298" s="212"/>
      <c r="R298" s="202"/>
      <c r="S298" s="186"/>
      <c r="T298" s="186"/>
      <c r="U298" s="248"/>
      <c r="V298" s="186"/>
      <c r="W298" s="186"/>
      <c r="X298" s="186"/>
      <c r="Y298" s="264"/>
      <c r="Z298" s="264"/>
      <c r="AA298" s="227"/>
      <c r="AB298" s="227"/>
      <c r="AC298" s="227"/>
      <c r="AD298" s="227"/>
      <c r="AE298" s="227"/>
      <c r="AF298" s="227"/>
      <c r="AG298" s="227"/>
      <c r="AH298" s="227"/>
      <c r="AI298" s="227"/>
      <c r="AJ298" s="227"/>
      <c r="AK298" s="227"/>
      <c r="AL298" s="227"/>
      <c r="AM298" s="227"/>
      <c r="AN298" s="227"/>
      <c r="AO298" s="227"/>
      <c r="AP298" s="227"/>
      <c r="AQ298" s="227"/>
      <c r="AR298" s="227"/>
      <c r="AS298" s="227"/>
      <c r="AT298" s="227"/>
      <c r="AU298" s="227"/>
      <c r="AV298" s="227"/>
      <c r="AW298" s="227"/>
      <c r="AX298" s="227"/>
      <c r="AY298" s="227"/>
      <c r="AZ298" s="227"/>
      <c r="BA298" s="227"/>
      <c r="BB298" s="227"/>
      <c r="BC298" s="227"/>
      <c r="BD298" s="227"/>
      <c r="BE298" s="227"/>
      <c r="BF298" s="227"/>
      <c r="BG298" s="227"/>
      <c r="BH298" s="227"/>
      <c r="BI298" s="227"/>
      <c r="BJ298" s="227"/>
      <c r="BK298" s="227"/>
      <c r="BL298" s="227"/>
      <c r="BM298" s="227"/>
      <c r="BN298" s="227"/>
      <c r="BO298" s="227"/>
      <c r="BP298" s="227"/>
      <c r="BQ298" s="227"/>
      <c r="BR298" s="227"/>
      <c r="BS298" s="227"/>
      <c r="BT298" s="227"/>
      <c r="BU298" s="227"/>
      <c r="BV298" s="264"/>
      <c r="BW298" s="264"/>
      <c r="BX298" s="264"/>
      <c r="BY298" s="264"/>
      <c r="BZ298" s="264"/>
      <c r="CA298" s="264"/>
      <c r="CB298" s="264"/>
      <c r="CC298" s="264"/>
      <c r="CD298" s="264"/>
      <c r="CE298" s="264"/>
    </row>
    <row r="299" spans="17:21" s="261" customFormat="1" ht="15">
      <c r="Q299" s="268"/>
      <c r="U299" s="262"/>
    </row>
    <row r="300" spans="1:23" s="261" customFormat="1" ht="15">
      <c r="A300" s="35" t="s">
        <v>406</v>
      </c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269"/>
      <c r="R300" s="35"/>
      <c r="S300" s="35"/>
      <c r="T300" s="35"/>
      <c r="U300" s="260"/>
      <c r="V300" s="35"/>
      <c r="W300" s="35"/>
    </row>
    <row r="301" spans="6:21" s="261" customFormat="1" ht="15">
      <c r="F301" s="359"/>
      <c r="G301" s="359"/>
      <c r="H301" s="359"/>
      <c r="I301" s="359"/>
      <c r="J301" s="359"/>
      <c r="K301" s="359"/>
      <c r="L301" s="359"/>
      <c r="Q301" s="268"/>
      <c r="U301" s="262"/>
    </row>
    <row r="302" spans="1:83" s="265" customFormat="1" ht="15" customHeight="1">
      <c r="A302" s="89"/>
      <c r="B302" s="186" t="s">
        <v>405</v>
      </c>
      <c r="C302" s="1322"/>
      <c r="D302" s="249"/>
      <c r="E302" s="455"/>
      <c r="F302" s="1323"/>
      <c r="G302" s="1153">
        <v>0</v>
      </c>
      <c r="H302" s="1151"/>
      <c r="I302" s="250"/>
      <c r="J302" s="395" t="s">
        <v>519</v>
      </c>
      <c r="K302" s="155"/>
      <c r="L302" s="266"/>
      <c r="M302" s="212">
        <f>mergeValue(H302)</f>
        <v>0</v>
      </c>
      <c r="N302" s="202"/>
      <c r="O302" s="202"/>
      <c r="P302" s="202"/>
      <c r="Q302" s="202"/>
      <c r="R302" s="212" t="str">
        <f>K302&amp;"("&amp;L302&amp;")"</f>
        <v>()</v>
      </c>
      <c r="S302" s="186"/>
      <c r="T302" s="186"/>
      <c r="U302" s="248"/>
      <c r="V302" s="186"/>
      <c r="W302" s="186"/>
      <c r="X302" s="186"/>
      <c r="Y302" s="264"/>
      <c r="Z302" s="264"/>
      <c r="AA302" s="227"/>
      <c r="AB302" s="227"/>
      <c r="AC302" s="227"/>
      <c r="AD302" s="227"/>
      <c r="AE302" s="227"/>
      <c r="AF302" s="227"/>
      <c r="AG302" s="227"/>
      <c r="AH302" s="227"/>
      <c r="AI302" s="227"/>
      <c r="AJ302" s="227"/>
      <c r="AK302" s="227"/>
      <c r="AL302" s="227"/>
      <c r="AM302" s="227"/>
      <c r="AN302" s="227"/>
      <c r="AO302" s="227"/>
      <c r="AP302" s="227"/>
      <c r="AQ302" s="227"/>
      <c r="AR302" s="227"/>
      <c r="AS302" s="227"/>
      <c r="AT302" s="227"/>
      <c r="AU302" s="227"/>
      <c r="AV302" s="227"/>
      <c r="AW302" s="227"/>
      <c r="AX302" s="227"/>
      <c r="AY302" s="227"/>
      <c r="AZ302" s="227"/>
      <c r="BA302" s="227"/>
      <c r="BB302" s="227"/>
      <c r="BC302" s="227"/>
      <c r="BD302" s="227"/>
      <c r="BE302" s="227"/>
      <c r="BF302" s="227"/>
      <c r="BG302" s="227"/>
      <c r="BH302" s="227"/>
      <c r="BI302" s="227"/>
      <c r="BJ302" s="227"/>
      <c r="BK302" s="227"/>
      <c r="BL302" s="227"/>
      <c r="BM302" s="227"/>
      <c r="BN302" s="227"/>
      <c r="BO302" s="227"/>
      <c r="BP302" s="227"/>
      <c r="BQ302" s="227"/>
      <c r="BR302" s="227"/>
      <c r="BS302" s="227"/>
      <c r="BT302" s="227"/>
      <c r="BU302" s="227"/>
      <c r="BV302" s="264"/>
      <c r="BW302" s="264"/>
      <c r="BX302" s="264"/>
      <c r="BY302" s="264"/>
      <c r="BZ302" s="264"/>
      <c r="CA302" s="264"/>
      <c r="CB302" s="264"/>
      <c r="CC302" s="264"/>
      <c r="CD302" s="264"/>
      <c r="CE302" s="264"/>
    </row>
    <row r="303" spans="1:83" s="265" customFormat="1" ht="15" customHeight="1">
      <c r="A303" s="89"/>
      <c r="B303" s="89"/>
      <c r="C303" s="1322"/>
      <c r="D303" s="249"/>
      <c r="E303" s="455"/>
      <c r="F303" s="1323"/>
      <c r="G303" s="1153"/>
      <c r="H303" s="1151"/>
      <c r="I303" s="251"/>
      <c r="J303" s="251"/>
      <c r="K303" s="155" t="s">
        <v>4</v>
      </c>
      <c r="L303" s="266"/>
      <c r="M303" s="202"/>
      <c r="N303" s="202"/>
      <c r="O303" s="202"/>
      <c r="P303" s="202"/>
      <c r="Q303" s="212"/>
      <c r="R303" s="202"/>
      <c r="S303" s="186"/>
      <c r="T303" s="186"/>
      <c r="U303" s="248"/>
      <c r="V303" s="186"/>
      <c r="W303" s="186"/>
      <c r="X303" s="186"/>
      <c r="Y303" s="264"/>
      <c r="Z303" s="264"/>
      <c r="AA303" s="227"/>
      <c r="AB303" s="227"/>
      <c r="AC303" s="227"/>
      <c r="AD303" s="227"/>
      <c r="AE303" s="227"/>
      <c r="AF303" s="227"/>
      <c r="AG303" s="227"/>
      <c r="AH303" s="227"/>
      <c r="AI303" s="227"/>
      <c r="AJ303" s="227"/>
      <c r="AK303" s="227"/>
      <c r="AL303" s="227"/>
      <c r="AM303" s="227"/>
      <c r="AN303" s="227"/>
      <c r="AO303" s="227"/>
      <c r="AP303" s="227"/>
      <c r="AQ303" s="227"/>
      <c r="AR303" s="227"/>
      <c r="AS303" s="227"/>
      <c r="AT303" s="227"/>
      <c r="AU303" s="227"/>
      <c r="AV303" s="227"/>
      <c r="AW303" s="227"/>
      <c r="AX303" s="227"/>
      <c r="AY303" s="227"/>
      <c r="AZ303" s="227"/>
      <c r="BA303" s="227"/>
      <c r="BB303" s="227"/>
      <c r="BC303" s="227"/>
      <c r="BD303" s="227"/>
      <c r="BE303" s="227"/>
      <c r="BF303" s="227"/>
      <c r="BG303" s="227"/>
      <c r="BH303" s="227"/>
      <c r="BI303" s="227"/>
      <c r="BJ303" s="227"/>
      <c r="BK303" s="227"/>
      <c r="BL303" s="227"/>
      <c r="BM303" s="227"/>
      <c r="BN303" s="227"/>
      <c r="BO303" s="227"/>
      <c r="BP303" s="227"/>
      <c r="BQ303" s="227"/>
      <c r="BR303" s="227"/>
      <c r="BS303" s="227"/>
      <c r="BT303" s="227"/>
      <c r="BU303" s="227"/>
      <c r="BV303" s="264"/>
      <c r="BW303" s="264"/>
      <c r="BX303" s="264"/>
      <c r="BY303" s="264"/>
      <c r="BZ303" s="264"/>
      <c r="CA303" s="264"/>
      <c r="CB303" s="264"/>
      <c r="CC303" s="264"/>
      <c r="CD303" s="264"/>
      <c r="CE303" s="264"/>
    </row>
    <row r="304" spans="17:21" s="261" customFormat="1" ht="15">
      <c r="Q304" s="268"/>
      <c r="U304" s="262"/>
    </row>
    <row r="305" spans="1:23" s="261" customFormat="1" ht="15">
      <c r="A305" s="35" t="s">
        <v>407</v>
      </c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269"/>
      <c r="R305" s="35"/>
      <c r="S305" s="35"/>
      <c r="T305" s="35"/>
      <c r="U305" s="260"/>
      <c r="V305" s="35"/>
      <c r="W305" s="35"/>
    </row>
    <row r="306" spans="17:21" s="261" customFormat="1" ht="15">
      <c r="Q306" s="268"/>
      <c r="U306" s="262"/>
    </row>
    <row r="307" spans="1:83" s="265" customFormat="1" ht="15" customHeight="1">
      <c r="A307" s="89"/>
      <c r="B307" s="186" t="s">
        <v>405</v>
      </c>
      <c r="C307" s="399"/>
      <c r="D307" s="261"/>
      <c r="E307" s="456"/>
      <c r="F307" s="261"/>
      <c r="G307" s="261"/>
      <c r="H307" s="261"/>
      <c r="I307" s="221"/>
      <c r="J307" s="188">
        <v>0</v>
      </c>
      <c r="K307" s="398"/>
      <c r="L307" s="247"/>
      <c r="M307" s="212">
        <f>mergeValue(H307)</f>
        <v>0</v>
      </c>
      <c r="N307" s="202"/>
      <c r="O307" s="202"/>
      <c r="P307" s="202"/>
      <c r="Q307" s="202"/>
      <c r="R307" s="212" t="str">
        <f>K307&amp;" ("&amp;L307&amp;")"</f>
        <v> ()</v>
      </c>
      <c r="S307" s="186"/>
      <c r="T307" s="186"/>
      <c r="U307" s="248"/>
      <c r="V307" s="186"/>
      <c r="W307" s="186"/>
      <c r="X307" s="186"/>
      <c r="Y307" s="264"/>
      <c r="Z307" s="264"/>
      <c r="AA307" s="227"/>
      <c r="AB307" s="227"/>
      <c r="AC307" s="227"/>
      <c r="AD307" s="227"/>
      <c r="AE307" s="227"/>
      <c r="AF307" s="227"/>
      <c r="AG307" s="227"/>
      <c r="AH307" s="227"/>
      <c r="AI307" s="227"/>
      <c r="AJ307" s="227"/>
      <c r="AK307" s="227"/>
      <c r="AL307" s="227"/>
      <c r="AM307" s="227"/>
      <c r="AN307" s="227"/>
      <c r="AO307" s="227"/>
      <c r="AP307" s="227"/>
      <c r="AQ307" s="227"/>
      <c r="AR307" s="227"/>
      <c r="AS307" s="227"/>
      <c r="AT307" s="227"/>
      <c r="AU307" s="227"/>
      <c r="AV307" s="227"/>
      <c r="AW307" s="227"/>
      <c r="AX307" s="227"/>
      <c r="AY307" s="227"/>
      <c r="AZ307" s="227"/>
      <c r="BA307" s="227"/>
      <c r="BB307" s="227"/>
      <c r="BC307" s="227"/>
      <c r="BD307" s="227"/>
      <c r="BE307" s="227"/>
      <c r="BF307" s="227"/>
      <c r="BG307" s="227"/>
      <c r="BH307" s="227"/>
      <c r="BI307" s="227"/>
      <c r="BJ307" s="227"/>
      <c r="BK307" s="227"/>
      <c r="BL307" s="227"/>
      <c r="BM307" s="227"/>
      <c r="BN307" s="227"/>
      <c r="BO307" s="227"/>
      <c r="BP307" s="227"/>
      <c r="BQ307" s="227"/>
      <c r="BR307" s="227"/>
      <c r="BS307" s="227"/>
      <c r="BT307" s="227"/>
      <c r="BU307" s="227"/>
      <c r="BV307" s="264"/>
      <c r="BW307" s="264"/>
      <c r="BX307" s="264"/>
      <c r="BY307" s="264"/>
      <c r="BZ307" s="264"/>
      <c r="CA307" s="264"/>
      <c r="CB307" s="264"/>
      <c r="CC307" s="264"/>
      <c r="CD307" s="264"/>
      <c r="CE307" s="264"/>
    </row>
    <row r="309" ht="11.25"/>
    <row r="310" s="35" customFormat="1" ht="11.25">
      <c r="A310" s="35" t="s">
        <v>453</v>
      </c>
    </row>
    <row r="311" ht="11.25"/>
    <row r="312" spans="1:10" s="36" customFormat="1" ht="19.5" customHeight="1">
      <c r="A312" s="97"/>
      <c r="B312" s="186"/>
      <c r="C312" s="86"/>
      <c r="D312" s="187"/>
      <c r="E312" s="292"/>
      <c r="F312" s="288"/>
      <c r="G312" s="293"/>
      <c r="I312" s="212"/>
      <c r="J312" s="212"/>
    </row>
    <row r="313" ht="11.25"/>
    <row r="314" ht="11.25"/>
    <row r="315" s="35" customFormat="1" ht="11.25">
      <c r="A315" s="35" t="s">
        <v>468</v>
      </c>
    </row>
    <row r="316" ht="11.25"/>
    <row r="317" spans="1:12" s="36" customFormat="1" ht="19.5" customHeight="1">
      <c r="A317" s="285"/>
      <c r="B317" s="186"/>
      <c r="C317" s="86"/>
      <c r="D317" s="187"/>
      <c r="E317" s="296"/>
      <c r="F317" s="295" t="s">
        <v>458</v>
      </c>
      <c r="G317" s="295" t="s">
        <v>458</v>
      </c>
      <c r="H317" s="314"/>
      <c r="I317" s="212"/>
      <c r="K317" s="212"/>
      <c r="L317" s="212"/>
    </row>
    <row r="318" ht="11.25"/>
    <row r="319" ht="11.25"/>
    <row r="320" s="35" customFormat="1" ht="11.25">
      <c r="A320" s="35" t="s">
        <v>469</v>
      </c>
    </row>
    <row r="321" ht="11.25"/>
    <row r="322" spans="1:12" s="36" customFormat="1" ht="19.5" customHeight="1">
      <c r="A322" s="285"/>
      <c r="B322" s="186"/>
      <c r="C322" s="86"/>
      <c r="D322" s="187"/>
      <c r="E322" s="296"/>
      <c r="F322" s="295" t="s">
        <v>458</v>
      </c>
      <c r="G322" s="414"/>
      <c r="H322" s="295" t="s">
        <v>458</v>
      </c>
      <c r="I322" s="212"/>
      <c r="K322" s="212"/>
      <c r="L322" s="212"/>
    </row>
    <row r="323" ht="11.25"/>
    <row r="324" ht="11.25"/>
    <row r="325" s="35" customFormat="1" ht="11.25">
      <c r="A325" s="35" t="s">
        <v>470</v>
      </c>
    </row>
    <row r="326" ht="11.25"/>
    <row r="327" spans="1:12" s="36" customFormat="1" ht="19.5" customHeight="1">
      <c r="A327" s="285"/>
      <c r="B327" s="186"/>
      <c r="C327" s="86"/>
      <c r="D327" s="187"/>
      <c r="E327" s="303">
        <f>E326</f>
        <v>0</v>
      </c>
      <c r="F327" s="295" t="s">
        <v>458</v>
      </c>
      <c r="G327" s="414"/>
      <c r="H327" s="295" t="s">
        <v>458</v>
      </c>
      <c r="I327" s="212"/>
      <c r="K327" s="212"/>
      <c r="L327" s="212"/>
    </row>
    <row r="328" spans="1:12" s="36" customFormat="1" ht="14.25">
      <c r="A328" s="285"/>
      <c r="B328" s="186"/>
      <c r="C328" s="86"/>
      <c r="D328" s="101"/>
      <c r="E328" s="304"/>
      <c r="F328" s="305"/>
      <c r="G328"/>
      <c r="H328" s="305"/>
      <c r="I328" s="212"/>
      <c r="K328" s="212"/>
      <c r="L328" s="212"/>
    </row>
    <row r="330" s="35" customFormat="1" ht="11.25">
      <c r="A330" s="35" t="s">
        <v>471</v>
      </c>
    </row>
    <row r="331" ht="11.25"/>
    <row r="332" spans="1:12" s="36" customFormat="1" ht="19.5" customHeight="1">
      <c r="A332" s="285"/>
      <c r="B332" s="186"/>
      <c r="C332" s="86"/>
      <c r="D332" s="187"/>
      <c r="E332" s="303">
        <f>E331</f>
        <v>0</v>
      </c>
      <c r="F332" s="295" t="s">
        <v>458</v>
      </c>
      <c r="G332" s="306"/>
      <c r="H332" s="295" t="s">
        <v>458</v>
      </c>
      <c r="I332" s="212"/>
      <c r="K332" s="212"/>
      <c r="L332" s="212"/>
    </row>
    <row r="335" s="35" customFormat="1" ht="16.5" customHeight="1">
      <c r="A335" s="35" t="s">
        <v>507</v>
      </c>
    </row>
    <row r="337" spans="1:20" s="190" customFormat="1" ht="409.5">
      <c r="A337" s="1203">
        <v>1</v>
      </c>
      <c r="B337" s="214"/>
      <c r="C337" s="214"/>
      <c r="D337" s="214"/>
      <c r="F337" s="335" t="str">
        <f>"2."&amp;mergeValue(A337)</f>
        <v>2.1</v>
      </c>
      <c r="G337" s="417" t="s">
        <v>494</v>
      </c>
      <c r="H337" s="317"/>
      <c r="I337" s="196" t="s">
        <v>591</v>
      </c>
      <c r="J337" s="334"/>
      <c r="K337" s="214"/>
      <c r="L337" s="214"/>
      <c r="M337" s="214"/>
      <c r="N337" s="214"/>
      <c r="O337" s="214"/>
      <c r="P337" s="214"/>
      <c r="Q337" s="214"/>
      <c r="R337" s="214"/>
      <c r="S337" s="214"/>
      <c r="T337" s="214"/>
    </row>
    <row r="338" spans="1:20" s="190" customFormat="1" ht="90">
      <c r="A338" s="1203"/>
      <c r="B338" s="214"/>
      <c r="C338" s="214"/>
      <c r="D338" s="214"/>
      <c r="F338" s="335" t="str">
        <f>"3."&amp;mergeValue(A338)</f>
        <v>3.1</v>
      </c>
      <c r="G338" s="417" t="s">
        <v>495</v>
      </c>
      <c r="H338" s="317"/>
      <c r="I338" s="196" t="s">
        <v>589</v>
      </c>
      <c r="J338" s="334"/>
      <c r="K338" s="214"/>
      <c r="L338" s="214"/>
      <c r="M338" s="214"/>
      <c r="N338" s="214"/>
      <c r="O338" s="214"/>
      <c r="P338" s="214"/>
      <c r="Q338" s="214"/>
      <c r="R338" s="214"/>
      <c r="S338" s="214"/>
      <c r="T338" s="214"/>
    </row>
    <row r="339" spans="1:20" s="190" customFormat="1" ht="45">
      <c r="A339" s="1203"/>
      <c r="B339" s="214"/>
      <c r="C339" s="214"/>
      <c r="D339" s="214"/>
      <c r="F339" s="335" t="str">
        <f>"4."&amp;mergeValue(A339)</f>
        <v>4.1</v>
      </c>
      <c r="G339" s="417" t="s">
        <v>496</v>
      </c>
      <c r="H339" s="318" t="s">
        <v>458</v>
      </c>
      <c r="I339" s="196"/>
      <c r="J339" s="334"/>
      <c r="K339" s="214"/>
      <c r="L339" s="214"/>
      <c r="M339" s="214"/>
      <c r="N339" s="214"/>
      <c r="O339" s="214"/>
      <c r="P339" s="214"/>
      <c r="Q339" s="214"/>
      <c r="R339" s="214"/>
      <c r="S339" s="214"/>
      <c r="T339" s="214"/>
    </row>
    <row r="340" spans="1:20" s="190" customFormat="1" ht="101.25">
      <c r="A340" s="1203"/>
      <c r="B340" s="1203">
        <v>1</v>
      </c>
      <c r="C340" s="342"/>
      <c r="D340" s="342"/>
      <c r="F340" s="335" t="str">
        <f>"4."&amp;mergeValue(A340)&amp;"."&amp;mergeValue(B340)</f>
        <v>4.1.1</v>
      </c>
      <c r="G340" s="324" t="s">
        <v>593</v>
      </c>
      <c r="H340" s="317" t="str">
        <f>IF(region_name="","",region_name)</f>
        <v>Нижегородская область</v>
      </c>
      <c r="I340" s="196" t="s">
        <v>499</v>
      </c>
      <c r="J340" s="334"/>
      <c r="K340" s="214"/>
      <c r="L340" s="214"/>
      <c r="M340" s="214"/>
      <c r="N340" s="214"/>
      <c r="O340" s="214"/>
      <c r="P340" s="214"/>
      <c r="Q340" s="214"/>
      <c r="R340" s="214"/>
      <c r="S340" s="214"/>
      <c r="T340" s="214"/>
    </row>
    <row r="341" spans="1:20" s="190" customFormat="1" ht="191.25">
      <c r="A341" s="1203"/>
      <c r="B341" s="1203"/>
      <c r="C341" s="1203">
        <v>1</v>
      </c>
      <c r="D341" s="342"/>
      <c r="F341" s="335" t="str">
        <f>"4."&amp;mergeValue(A341)&amp;"."&amp;mergeValue(B341)&amp;"."&amp;mergeValue(C341)</f>
        <v>4.1.1.1</v>
      </c>
      <c r="G341" s="341" t="s">
        <v>497</v>
      </c>
      <c r="H341" s="317"/>
      <c r="I341" s="196" t="s">
        <v>500</v>
      </c>
      <c r="J341" s="334"/>
      <c r="K341" s="214"/>
      <c r="L341" s="214"/>
      <c r="M341" s="214"/>
      <c r="N341" s="214"/>
      <c r="O341" s="214"/>
      <c r="P341" s="214"/>
      <c r="Q341" s="214"/>
      <c r="R341" s="214"/>
      <c r="S341" s="214"/>
      <c r="T341" s="214"/>
    </row>
    <row r="342" spans="1:20" s="190" customFormat="1" ht="33.75" customHeight="1">
      <c r="A342" s="1203"/>
      <c r="B342" s="1203"/>
      <c r="C342" s="1203"/>
      <c r="D342" s="342">
        <v>1</v>
      </c>
      <c r="F342" s="335" t="str">
        <f>"4."&amp;mergeValue(A342)&amp;"."&amp;mergeValue(B342)&amp;"."&amp;mergeValue(C342)&amp;"."&amp;mergeValue(D342)</f>
        <v>4.1.1.1.1</v>
      </c>
      <c r="G342" s="420" t="s">
        <v>498</v>
      </c>
      <c r="H342" s="317"/>
      <c r="I342" s="1204" t="s">
        <v>592</v>
      </c>
      <c r="J342" s="334"/>
      <c r="K342" s="214"/>
      <c r="L342" s="214"/>
      <c r="M342" s="214"/>
      <c r="N342" s="214"/>
      <c r="O342" s="214"/>
      <c r="P342" s="214"/>
      <c r="Q342" s="214"/>
      <c r="R342" s="214"/>
      <c r="S342" s="214"/>
      <c r="T342" s="214"/>
    </row>
    <row r="343" spans="1:20" s="190" customFormat="1" ht="18.75">
      <c r="A343" s="1203"/>
      <c r="B343" s="1203"/>
      <c r="C343" s="1203"/>
      <c r="D343" s="342"/>
      <c r="F343" s="424"/>
      <c r="G343" s="425" t="s">
        <v>4</v>
      </c>
      <c r="H343" s="426"/>
      <c r="I343" s="1204"/>
      <c r="J343" s="334"/>
      <c r="K343" s="214"/>
      <c r="L343" s="214"/>
      <c r="M343" s="214"/>
      <c r="N343" s="214"/>
      <c r="O343" s="214"/>
      <c r="P343" s="214"/>
      <c r="Q343" s="214"/>
      <c r="R343" s="214"/>
      <c r="S343" s="214"/>
      <c r="T343" s="214"/>
    </row>
    <row r="344" spans="1:20" s="190" customFormat="1" ht="18.75">
      <c r="A344" s="1203"/>
      <c r="B344" s="1203"/>
      <c r="C344" s="342"/>
      <c r="D344" s="342"/>
      <c r="F344" s="338"/>
      <c r="G344" s="149" t="s">
        <v>403</v>
      </c>
      <c r="H344" s="339"/>
      <c r="I344" s="340"/>
      <c r="J344" s="334"/>
      <c r="K344" s="214"/>
      <c r="L344" s="214"/>
      <c r="M344" s="214"/>
      <c r="N344" s="214"/>
      <c r="O344" s="214"/>
      <c r="P344" s="214"/>
      <c r="Q344" s="214"/>
      <c r="R344" s="214"/>
      <c r="S344" s="214"/>
      <c r="T344" s="214"/>
    </row>
    <row r="345" spans="1:20" s="190" customFormat="1" ht="18.75">
      <c r="A345" s="1203"/>
      <c r="B345" s="214"/>
      <c r="C345" s="214"/>
      <c r="D345" s="214"/>
      <c r="F345" s="338"/>
      <c r="G345" s="155" t="s">
        <v>506</v>
      </c>
      <c r="H345" s="339"/>
      <c r="I345" s="340"/>
      <c r="J345" s="334"/>
      <c r="K345" s="214"/>
      <c r="L345" s="214"/>
      <c r="M345" s="214"/>
      <c r="N345" s="214"/>
      <c r="O345" s="214"/>
      <c r="P345" s="214"/>
      <c r="Q345" s="214"/>
      <c r="R345" s="214"/>
      <c r="S345" s="214"/>
      <c r="T345" s="214"/>
    </row>
    <row r="346" spans="1:20" s="190" customFormat="1" ht="18.75">
      <c r="A346" s="214"/>
      <c r="B346" s="214"/>
      <c r="C346" s="214"/>
      <c r="D346" s="214"/>
      <c r="F346" s="338"/>
      <c r="G346" s="165" t="s">
        <v>505</v>
      </c>
      <c r="H346" s="339"/>
      <c r="I346" s="340"/>
      <c r="J346" s="334"/>
      <c r="K346" s="214"/>
      <c r="L346" s="214"/>
      <c r="M346" s="214"/>
      <c r="N346" s="214"/>
      <c r="O346" s="214"/>
      <c r="P346" s="214"/>
      <c r="Q346" s="214"/>
      <c r="R346" s="214"/>
      <c r="S346" s="214"/>
      <c r="T346" s="214"/>
    </row>
  </sheetData>
  <sheetProtection formatColumns="0" formatRows="0"/>
  <mergeCells count="289">
    <mergeCell ref="A49:A62"/>
    <mergeCell ref="B50:B61"/>
    <mergeCell ref="C51:C60"/>
    <mergeCell ref="D52:D59"/>
    <mergeCell ref="B68:B79"/>
    <mergeCell ref="C69:C78"/>
    <mergeCell ref="E53:E58"/>
    <mergeCell ref="A67:A80"/>
    <mergeCell ref="O49:V49"/>
    <mergeCell ref="O50:V50"/>
    <mergeCell ref="O51:V51"/>
    <mergeCell ref="O52:V52"/>
    <mergeCell ref="O53:V53"/>
    <mergeCell ref="O54:V54"/>
    <mergeCell ref="O70:V70"/>
    <mergeCell ref="O71:V71"/>
    <mergeCell ref="O72:V72"/>
    <mergeCell ref="O67:V67"/>
    <mergeCell ref="O68:V68"/>
    <mergeCell ref="O69:V69"/>
    <mergeCell ref="F225:F228"/>
    <mergeCell ref="R226:R227"/>
    <mergeCell ref="S226:S227"/>
    <mergeCell ref="K197:K200"/>
    <mergeCell ref="D70:D77"/>
    <mergeCell ref="E71:E76"/>
    <mergeCell ref="A85:A98"/>
    <mergeCell ref="B86:B97"/>
    <mergeCell ref="C87:C96"/>
    <mergeCell ref="D88:D95"/>
    <mergeCell ref="E89:E94"/>
    <mergeCell ref="D196:D201"/>
    <mergeCell ref="E197:E200"/>
    <mergeCell ref="D297:D298"/>
    <mergeCell ref="E297:E298"/>
    <mergeCell ref="A220:A233"/>
    <mergeCell ref="B221:B232"/>
    <mergeCell ref="C222:C231"/>
    <mergeCell ref="D223:D230"/>
    <mergeCell ref="E224:E229"/>
    <mergeCell ref="A337:A345"/>
    <mergeCell ref="C341:C343"/>
    <mergeCell ref="I342:I343"/>
    <mergeCell ref="H302:H303"/>
    <mergeCell ref="B340:B344"/>
    <mergeCell ref="C297:C298"/>
    <mergeCell ref="C302:C303"/>
    <mergeCell ref="F302:F303"/>
    <mergeCell ref="G302:G303"/>
    <mergeCell ref="O220:V220"/>
    <mergeCell ref="N195:AF195"/>
    <mergeCell ref="N196:AF196"/>
    <mergeCell ref="W167:W169"/>
    <mergeCell ref="N193:AF193"/>
    <mergeCell ref="V211:V212"/>
    <mergeCell ref="Q207:Q209"/>
    <mergeCell ref="S167:S168"/>
    <mergeCell ref="O179:W179"/>
    <mergeCell ref="N194:AF194"/>
    <mergeCell ref="U207:U208"/>
    <mergeCell ref="R211:R213"/>
    <mergeCell ref="N211:N214"/>
    <mergeCell ref="Q211:Q213"/>
    <mergeCell ref="O211:O213"/>
    <mergeCell ref="P211:P213"/>
    <mergeCell ref="U211:U212"/>
    <mergeCell ref="S211:S212"/>
    <mergeCell ref="O180:W180"/>
    <mergeCell ref="O181:W181"/>
    <mergeCell ref="U131:U132"/>
    <mergeCell ref="S131:S132"/>
    <mergeCell ref="W131:W133"/>
    <mergeCell ref="O144:V144"/>
    <mergeCell ref="O126:V126"/>
    <mergeCell ref="Y109:Y111"/>
    <mergeCell ref="O125:V125"/>
    <mergeCell ref="T211:T212"/>
    <mergeCell ref="R167:R168"/>
    <mergeCell ref="T167:T168"/>
    <mergeCell ref="U167:U168"/>
    <mergeCell ref="S149:S150"/>
    <mergeCell ref="O161:V161"/>
    <mergeCell ref="O162:V162"/>
    <mergeCell ref="F166:F169"/>
    <mergeCell ref="I165:I170"/>
    <mergeCell ref="J166:J169"/>
    <mergeCell ref="F148:F151"/>
    <mergeCell ref="I147:I152"/>
    <mergeCell ref="J148:J151"/>
    <mergeCell ref="E165:E170"/>
    <mergeCell ref="E129:E134"/>
    <mergeCell ref="B144:B155"/>
    <mergeCell ref="C145:C154"/>
    <mergeCell ref="D146:D153"/>
    <mergeCell ref="E147:E152"/>
    <mergeCell ref="A125:A138"/>
    <mergeCell ref="B126:B137"/>
    <mergeCell ref="C127:C136"/>
    <mergeCell ref="D128:D135"/>
    <mergeCell ref="P9:P10"/>
    <mergeCell ref="Q9:Q10"/>
    <mergeCell ref="R9:R10"/>
    <mergeCell ref="S9:S10"/>
    <mergeCell ref="Q15:Q16"/>
    <mergeCell ref="R15:R16"/>
    <mergeCell ref="S15:S16"/>
    <mergeCell ref="A31:A44"/>
    <mergeCell ref="B32:B43"/>
    <mergeCell ref="C33:C42"/>
    <mergeCell ref="D34:D41"/>
    <mergeCell ref="O31:V31"/>
    <mergeCell ref="O32:V32"/>
    <mergeCell ref="O33:V33"/>
    <mergeCell ref="O34:V34"/>
    <mergeCell ref="O35:V35"/>
    <mergeCell ref="O36:V36"/>
    <mergeCell ref="N9:N11"/>
    <mergeCell ref="K9:K12"/>
    <mergeCell ref="J9:J12"/>
    <mergeCell ref="F9:F13"/>
    <mergeCell ref="E15:E19"/>
    <mergeCell ref="I15:I18"/>
    <mergeCell ref="E35:E40"/>
    <mergeCell ref="W27:W29"/>
    <mergeCell ref="R37:R38"/>
    <mergeCell ref="T37:T38"/>
    <mergeCell ref="P28:Q28"/>
    <mergeCell ref="W37:W39"/>
    <mergeCell ref="O28:O29"/>
    <mergeCell ref="O30:U30"/>
    <mergeCell ref="U27:U29"/>
    <mergeCell ref="J36:J39"/>
    <mergeCell ref="U37:U38"/>
    <mergeCell ref="I35:I40"/>
    <mergeCell ref="Z109:Z111"/>
    <mergeCell ref="W55:W57"/>
    <mergeCell ref="W73:W75"/>
    <mergeCell ref="O106:AA106"/>
    <mergeCell ref="O107:AA107"/>
    <mergeCell ref="O108:AA108"/>
    <mergeCell ref="U73:U74"/>
    <mergeCell ref="X109:X111"/>
    <mergeCell ref="T55:T56"/>
    <mergeCell ref="U55:U56"/>
    <mergeCell ref="R55:R56"/>
    <mergeCell ref="S55:S56"/>
    <mergeCell ref="R91:R92"/>
    <mergeCell ref="S91:S92"/>
    <mergeCell ref="T91:T92"/>
    <mergeCell ref="U91:U92"/>
    <mergeCell ref="W91:W93"/>
    <mergeCell ref="J109:J112"/>
    <mergeCell ref="J90:J93"/>
    <mergeCell ref="O103:AA103"/>
    <mergeCell ref="O104:AA104"/>
    <mergeCell ref="O105:AA105"/>
    <mergeCell ref="D9:D13"/>
    <mergeCell ref="D15:D19"/>
    <mergeCell ref="S37:S38"/>
    <mergeCell ref="O9:O11"/>
    <mergeCell ref="R27:T28"/>
    <mergeCell ref="I9:I12"/>
    <mergeCell ref="H15:H18"/>
    <mergeCell ref="J15:J18"/>
    <mergeCell ref="K15:K18"/>
    <mergeCell ref="M15:M17"/>
    <mergeCell ref="O15:O17"/>
    <mergeCell ref="L15:L17"/>
    <mergeCell ref="O27:Q27"/>
    <mergeCell ref="S29:T29"/>
    <mergeCell ref="L9:L11"/>
    <mergeCell ref="N15:N17"/>
    <mergeCell ref="E9:E13"/>
    <mergeCell ref="P15:P16"/>
    <mergeCell ref="M9:M11"/>
    <mergeCell ref="F15:F19"/>
    <mergeCell ref="G9:G13"/>
    <mergeCell ref="H9:H12"/>
    <mergeCell ref="G15:G19"/>
    <mergeCell ref="F36:F39"/>
    <mergeCell ref="R73:R74"/>
    <mergeCell ref="S73:S74"/>
    <mergeCell ref="T73:T74"/>
    <mergeCell ref="AG197:AG201"/>
    <mergeCell ref="L197:L200"/>
    <mergeCell ref="M197:M200"/>
    <mergeCell ref="N197:N200"/>
    <mergeCell ref="O197:O199"/>
    <mergeCell ref="P197:P199"/>
    <mergeCell ref="Q197:Q199"/>
    <mergeCell ref="R197:R199"/>
    <mergeCell ref="S197:S198"/>
    <mergeCell ref="T197:T198"/>
    <mergeCell ref="V197:V198"/>
    <mergeCell ref="AB197:AB198"/>
    <mergeCell ref="AC197:AC198"/>
    <mergeCell ref="AD197:AD198"/>
    <mergeCell ref="AE197:AE198"/>
    <mergeCell ref="U197:U198"/>
    <mergeCell ref="O127:V127"/>
    <mergeCell ref="O145:V145"/>
    <mergeCell ref="O143:V143"/>
    <mergeCell ref="O182:W182"/>
    <mergeCell ref="O163:V163"/>
    <mergeCell ref="F54:F57"/>
    <mergeCell ref="I53:I58"/>
    <mergeCell ref="J54:J57"/>
    <mergeCell ref="F72:F75"/>
    <mergeCell ref="J72:J75"/>
    <mergeCell ref="I71:I76"/>
    <mergeCell ref="F130:F133"/>
    <mergeCell ref="J130:J133"/>
    <mergeCell ref="I129:I134"/>
    <mergeCell ref="I88:I95"/>
    <mergeCell ref="G109:G112"/>
    <mergeCell ref="F108:F113"/>
    <mergeCell ref="I108:I113"/>
    <mergeCell ref="F90:F93"/>
    <mergeCell ref="A238:A251"/>
    <mergeCell ref="B239:B250"/>
    <mergeCell ref="C240:C249"/>
    <mergeCell ref="D241:D248"/>
    <mergeCell ref="E242:E247"/>
    <mergeCell ref="I242:I247"/>
    <mergeCell ref="F243:F246"/>
    <mergeCell ref="E107:E114"/>
    <mergeCell ref="A103:A118"/>
    <mergeCell ref="B104:B117"/>
    <mergeCell ref="C105:C116"/>
    <mergeCell ref="D106:D114"/>
    <mergeCell ref="A143:A156"/>
    <mergeCell ref="A179:A188"/>
    <mergeCell ref="B180:B187"/>
    <mergeCell ref="C181:C186"/>
    <mergeCell ref="D182:D185"/>
    <mergeCell ref="A193:A204"/>
    <mergeCell ref="B194:B203"/>
    <mergeCell ref="C195:C202"/>
    <mergeCell ref="A161:A174"/>
    <mergeCell ref="B162:B173"/>
    <mergeCell ref="C163:C172"/>
    <mergeCell ref="D164:D171"/>
    <mergeCell ref="J243:J246"/>
    <mergeCell ref="J225:J228"/>
    <mergeCell ref="I224:I229"/>
    <mergeCell ref="AD244:AD246"/>
    <mergeCell ref="R244:R245"/>
    <mergeCell ref="S244:S245"/>
    <mergeCell ref="T244:T245"/>
    <mergeCell ref="U244:U245"/>
    <mergeCell ref="T226:T227"/>
    <mergeCell ref="W226:W228"/>
    <mergeCell ref="U226:U227"/>
    <mergeCell ref="Y244:Y245"/>
    <mergeCell ref="Z244:Z245"/>
    <mergeCell ref="AA244:AA245"/>
    <mergeCell ref="AB244:AB245"/>
    <mergeCell ref="O238:AC238"/>
    <mergeCell ref="O239:AC239"/>
    <mergeCell ref="O240:AC240"/>
    <mergeCell ref="O224:V224"/>
    <mergeCell ref="O225:V225"/>
    <mergeCell ref="O241:AC241"/>
    <mergeCell ref="O242:AC242"/>
    <mergeCell ref="O243:AC243"/>
    <mergeCell ref="W149:W151"/>
    <mergeCell ref="O221:V221"/>
    <mergeCell ref="O222:V222"/>
    <mergeCell ref="O223:V223"/>
    <mergeCell ref="AB110:AB112"/>
    <mergeCell ref="W109:W111"/>
    <mergeCell ref="O85:V85"/>
    <mergeCell ref="O86:V86"/>
    <mergeCell ref="O87:V87"/>
    <mergeCell ref="O88:V88"/>
    <mergeCell ref="O89:V89"/>
    <mergeCell ref="O90:V90"/>
    <mergeCell ref="T131:T132"/>
    <mergeCell ref="O148:V148"/>
    <mergeCell ref="T149:T150"/>
    <mergeCell ref="R149:R150"/>
    <mergeCell ref="U149:U150"/>
    <mergeCell ref="O146:V146"/>
    <mergeCell ref="O128:V128"/>
    <mergeCell ref="O130:V130"/>
    <mergeCell ref="R131:R132"/>
    <mergeCell ref="O164:V164"/>
    <mergeCell ref="O165:V165"/>
    <mergeCell ref="O166:V166"/>
  </mergeCells>
  <dataValidations count="26">
    <dataValidation type="textLength" operator="lessThanOrEqual" allowBlank="1" showInputMessage="1" showErrorMessage="1" errorTitle="Ошибка" error="Допускается ввод не более 900 символов!" sqref="K292 I332 E307 I344:I346 J9:J10 E4 J15:J16 AB211 U260:X260 G312 F277:F278 F281:F282 F285:F288 F273:F274 M264:P264 M268:P268 G327 E256 F292:H292 I317 E322 E312 E317 G322 I322 I327:I328 E328 E297:E298">
      <formula1>900</formula1>
    </dataValidation>
    <dataValidation type="decimal" allowBlank="1" showErrorMessage="1" errorTitle="Ошибка" error="Допускается ввод только действительных чисел!" sqref="Q183:R183 Z197:AA197 X211 O244 V244">
      <formula1>-999999999999999000000000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5:K16 O15:O16 Q211 G9:G10 K9:K10 O9:O10 S37 S55 S73 S167:S16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92 J268:L268 R260:T260 J264:L264 U183 R37 T37 R55 T55 R73 T73 R167:R168 T167:T168"/>
    <dataValidation allowBlank="1" promptTitle="checkPeriodRange" sqref="R184 Q38 Q56 Q74 Q168 Q92 Q132 Q150 V109:V110"/>
    <dataValidation type="decimal" allowBlank="1" showErrorMessage="1" errorTitle="Ошибка" error="Допускается ввод только неотрицательных чисел!" sqref="F268:I268 F264:I264 F260:Q260 O167 P183 H216:S216">
      <formula1>0</formula1>
      <formula2>9.99999999999999E+23</formula2>
    </dataValidation>
    <dataValidation type="list" allowBlank="1" showInputMessage="1" showErrorMessage="1" prompt="Выберите значение из списка" errorTitle="Ошибка" error="Выберите значение из списка" sqref="G216 M109 M167">
      <formula1>kind_of_heat_transfer</formula1>
    </dataValidation>
    <dataValidation type="list" allowBlank="1" showInputMessage="1" showErrorMessage="1" prompt="Выберите значение из списка" errorTitle="Ошибка" error="Выберите значение из списка" sqref="F216">
      <formula1>kind_of_tariff_unit</formula1>
    </dataValidation>
    <dataValidation type="list" allowBlank="1" showInputMessage="1" showErrorMessage="1" errorTitle="Ошибка" error="Выберите значение из списка" sqref="O35 O53 O71 O165 O224 O242">
      <formula1>kind_of_scheme_in</formula1>
    </dataValidation>
    <dataValidation type="list" allowBlank="1" showInputMessage="1" showErrorMessage="1" errorTitle="Ошибка" error="Выберите значение из списка" sqref="O108">
      <formula1>kind_of_cons</formula1>
    </dataValidation>
    <dataValidation type="list" allowBlank="1" showInputMessage="1" showErrorMessage="1" errorTitle="Ошибка" error="Выберите значение из списка" sqref="M149 M226 M244">
      <formula1>kind_of_heat_transfer</formula1>
    </dataValidation>
    <dataValidation type="list" allowBlank="1" showInputMessage="1" showErrorMessage="1" prompt="Выберите значение из списка" errorTitle="Ошибка" error="Выберите значение из списка" sqref="E9:E10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:F10"/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9:N11 N15:N17">
      <formula1>DESCRIPTION_TERRITORY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H317 J292 F312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G332">
      <formula1>"a"</formula1>
    </dataValidation>
    <dataValidation allowBlank="1" sqref="L81:U81 L234:U234 L253:U253 L252:W252 L246:AC246 L247:AD251"/>
    <dataValidation type="list" allowBlank="1" showInputMessage="1" showErrorMessage="1" prompt="Выберите значение из списка" errorTitle="Ошибка" error="Выберите значение из списка" sqref="E292">
      <formula1>kind_of_forms</formula1>
    </dataValidation>
    <dataValidation type="textLength" operator="lessThanOrEqual" allowBlank="1" showInputMessage="1" showErrorMessage="1" prompt="Укажите поставщика" errorTitle="Ошибка" error="Допускается ввод не более 900 символов!" sqref="M110 M120">
      <formula1>900</formula1>
    </dataValidation>
    <dataValidation allowBlank="1" prompt="Для выбора выполните двойной щелчок левой клавиши мыши по соответствующей ячейке." sqref="L175:U175 L100:W100"/>
    <dataValidation type="textLength" operator="lessThanOrEqual" allowBlank="1" showErrorMessage="1" errorTitle="Ошибка" error="Допускается ввод не более 900 символов!" sqref="M197">
      <formula1>900</formula1>
    </dataValidation>
    <dataValidation type="textLength" operator="lessThanOrEqual" allowBlank="1" showInputMessage="1" showErrorMessage="1" prompt="Укажите заявителя" errorTitle="Ошибка" error="Допускается ввод не более 900 символов!" sqref="M183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Q207:Q209">
      <formula1>kind_of_load4</formula1>
    </dataValidation>
    <dataValidation type="list" allowBlank="1" showInputMessage="1" showErrorMessage="1" prompt="Выберите значение из списка" errorTitle="Ошибка" error="Выберите значение из списка" sqref="U207:U208 U211:U212">
      <formula1>kind_of_nets</formula1>
    </dataValidation>
    <dataValidation type="list" allowBlank="1" showInputMessage="1" showErrorMessage="1" prompt="Выберите значение из списка" errorTitle="Ошибка" error="Выберите значение из списка" sqref="Y207 Y211">
      <formula1>kind_of_diameters</formula1>
    </dataValidation>
    <dataValidation type="list" allowBlank="1" showInputMessage="1" showErrorMessage="1" prompt="Выберите значение из списка" errorTitle="Ошибка" error="Выберите значение из списка" sqref="O36:V36 O54:V54 O72:V72 O130:V130 O148:V148 O225:V225 O166 O90 O243">
      <formula1>kind_of_cons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BC8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2.57421875" style="7" customWidth="1"/>
    <col min="2" max="2" width="9.140625" style="142" customWidth="1"/>
    <col min="3" max="3" width="9.140625" style="145" customWidth="1"/>
    <col min="4" max="4" width="26.57421875" style="145" customWidth="1"/>
    <col min="5" max="6" width="26.57421875" style="82" customWidth="1"/>
    <col min="7" max="7" width="31.421875" style="82" customWidth="1"/>
    <col min="8" max="8" width="40.8515625" style="82" customWidth="1"/>
    <col min="9" max="9" width="14.57421875" style="82" customWidth="1"/>
    <col min="10" max="10" width="26.8515625" style="82" customWidth="1"/>
    <col min="11" max="11" width="50.00390625" style="82" customWidth="1"/>
    <col min="12" max="13" width="10.7109375" style="82" customWidth="1"/>
    <col min="14" max="14" width="55.140625" style="82" customWidth="1"/>
    <col min="15" max="15" width="31.8515625" style="82" customWidth="1"/>
    <col min="16" max="16" width="23.8515625" style="82" customWidth="1"/>
    <col min="17" max="17" width="46.57421875" style="82" customWidth="1"/>
    <col min="18" max="18" width="24.00390625" style="82" bestFit="1" customWidth="1"/>
    <col min="19" max="19" width="20.57421875" style="82" customWidth="1"/>
    <col min="20" max="20" width="22.00390625" style="82" customWidth="1"/>
    <col min="21" max="22" width="26.421875" style="82" customWidth="1"/>
    <col min="23" max="23" width="8.28125" style="82" hidden="1" customWidth="1"/>
    <col min="24" max="24" width="59.7109375" style="82" customWidth="1"/>
    <col min="25" max="25" width="49.140625" style="82" customWidth="1"/>
    <col min="26" max="26" width="11.140625" style="82" customWidth="1"/>
    <col min="27" max="30" width="29.00390625" style="82" customWidth="1"/>
    <col min="31" max="31" width="9.140625" style="82" customWidth="1"/>
    <col min="32" max="32" width="34.7109375" style="82" customWidth="1"/>
    <col min="33" max="33" width="9.140625" style="82" customWidth="1"/>
    <col min="34" max="35" width="34.421875" style="82" customWidth="1"/>
    <col min="36" max="36" width="9.140625" style="82" customWidth="1"/>
    <col min="37" max="37" width="24.57421875" style="82" customWidth="1"/>
    <col min="38" max="38" width="9.140625" style="82" customWidth="1"/>
    <col min="39" max="39" width="26.140625" style="82" customWidth="1"/>
    <col min="40" max="40" width="1.7109375" style="82" customWidth="1"/>
    <col min="41" max="41" width="9.140625" style="82" customWidth="1"/>
    <col min="42" max="43" width="47.8515625" style="82" customWidth="1"/>
    <col min="44" max="44" width="1.7109375" style="82" customWidth="1"/>
    <col min="45" max="45" width="21.421875" style="82" customWidth="1"/>
    <col min="46" max="46" width="1.7109375" style="82" customWidth="1"/>
    <col min="47" max="47" width="31.28125" style="82" bestFit="1" customWidth="1"/>
    <col min="48" max="48" width="1.7109375" style="82" customWidth="1"/>
    <col min="49" max="50" width="9.140625" style="408" customWidth="1"/>
    <col min="51" max="51" width="3.7109375" style="82" customWidth="1"/>
    <col min="52" max="52" width="20.00390625" style="82" customWidth="1"/>
    <col min="53" max="53" width="42.8515625" style="82" bestFit="1" customWidth="1"/>
    <col min="54" max="54" width="3.7109375" style="82" customWidth="1"/>
    <col min="55" max="55" width="55.00390625" style="82" customWidth="1"/>
    <col min="56" max="16384" width="9.140625" style="82" customWidth="1"/>
  </cols>
  <sheetData>
    <row r="1" spans="1:55" s="141" customFormat="1" ht="43.5" customHeight="1">
      <c r="A1" s="148" t="s">
        <v>67</v>
      </c>
      <c r="B1" s="148" t="s">
        <v>362</v>
      </c>
      <c r="C1" s="148" t="s">
        <v>86</v>
      </c>
      <c r="D1" s="148" t="s">
        <v>83</v>
      </c>
      <c r="E1" s="148" t="s">
        <v>185</v>
      </c>
      <c r="F1" s="148" t="s">
        <v>225</v>
      </c>
      <c r="G1" s="148" t="s">
        <v>202</v>
      </c>
      <c r="H1" s="148" t="s">
        <v>206</v>
      </c>
      <c r="I1" s="148" t="s">
        <v>224</v>
      </c>
      <c r="J1" s="148" t="s">
        <v>241</v>
      </c>
      <c r="K1" s="148" t="s">
        <v>245</v>
      </c>
      <c r="L1" s="148"/>
      <c r="M1" s="148"/>
      <c r="N1" s="99" t="s">
        <v>281</v>
      </c>
      <c r="O1" s="148" t="s">
        <v>272</v>
      </c>
      <c r="P1" s="148" t="s">
        <v>296</v>
      </c>
      <c r="Q1" s="148" t="s">
        <v>340</v>
      </c>
      <c r="R1" s="148" t="s">
        <v>21</v>
      </c>
      <c r="S1" s="148" t="s">
        <v>29</v>
      </c>
      <c r="T1" s="161" t="s">
        <v>35</v>
      </c>
      <c r="U1" s="161" t="s">
        <v>40</v>
      </c>
      <c r="V1" s="457"/>
      <c r="W1" s="458" t="s">
        <v>325</v>
      </c>
      <c r="X1" s="407" t="s">
        <v>294</v>
      </c>
      <c r="Y1" s="407" t="s">
        <v>308</v>
      </c>
      <c r="Z1" s="148"/>
      <c r="AA1" s="207" t="s">
        <v>363</v>
      </c>
      <c r="AB1" s="207"/>
      <c r="AC1" s="207" t="s">
        <v>364</v>
      </c>
      <c r="AD1" s="207"/>
      <c r="AF1" s="161" t="s">
        <v>337</v>
      </c>
      <c r="AH1" s="148" t="s">
        <v>338</v>
      </c>
      <c r="AI1" s="148" t="s">
        <v>339</v>
      </c>
      <c r="AK1" s="148" t="s">
        <v>354</v>
      </c>
      <c r="AM1" s="148" t="s">
        <v>355</v>
      </c>
      <c r="AP1" s="148" t="s">
        <v>371</v>
      </c>
      <c r="AQ1" s="148" t="s">
        <v>370</v>
      </c>
      <c r="AS1" s="407" t="s">
        <v>376</v>
      </c>
      <c r="AU1" s="161" t="s">
        <v>384</v>
      </c>
      <c r="AW1" s="409" t="s">
        <v>548</v>
      </c>
      <c r="AX1" s="409" t="s">
        <v>549</v>
      </c>
      <c r="AZ1" s="1324" t="s">
        <v>582</v>
      </c>
      <c r="BA1" s="1324"/>
      <c r="BC1" s="826" t="s">
        <v>725</v>
      </c>
    </row>
    <row r="2" spans="1:55" ht="90">
      <c r="A2" s="6" t="s">
        <v>101</v>
      </c>
      <c r="B2" s="44">
        <v>2000</v>
      </c>
      <c r="C2" s="44">
        <v>2013</v>
      </c>
      <c r="D2" s="44" t="s">
        <v>84</v>
      </c>
      <c r="E2" s="143" t="s">
        <v>186</v>
      </c>
      <c r="F2" s="143" t="s">
        <v>226</v>
      </c>
      <c r="G2" s="143" t="s">
        <v>200</v>
      </c>
      <c r="H2" s="143" t="s">
        <v>204</v>
      </c>
      <c r="I2" s="143" t="s">
        <v>93</v>
      </c>
      <c r="J2" s="143" t="s">
        <v>242</v>
      </c>
      <c r="K2" s="144" t="s">
        <v>246</v>
      </c>
      <c r="L2" s="178" t="s">
        <v>246</v>
      </c>
      <c r="M2" s="144">
        <v>1</v>
      </c>
      <c r="N2" s="657" t="s">
        <v>285</v>
      </c>
      <c r="O2" s="527" t="s">
        <v>643</v>
      </c>
      <c r="P2" s="661" t="s">
        <v>42</v>
      </c>
      <c r="Q2" s="180" t="s">
        <v>3</v>
      </c>
      <c r="R2" s="183" t="s">
        <v>24</v>
      </c>
      <c r="S2" s="181" t="s">
        <v>26</v>
      </c>
      <c r="T2" s="182" t="s">
        <v>30</v>
      </c>
      <c r="U2" s="178" t="s">
        <v>36</v>
      </c>
      <c r="V2" s="1038">
        <v>1</v>
      </c>
      <c r="W2" s="459"/>
      <c r="X2" s="460" t="s">
        <v>613</v>
      </c>
      <c r="Y2" s="44" t="s">
        <v>638</v>
      </c>
      <c r="Z2" s="160"/>
      <c r="AA2" s="752" t="s">
        <v>718</v>
      </c>
      <c r="AB2" s="754" t="s">
        <v>718</v>
      </c>
      <c r="AC2" s="44" t="s">
        <v>310</v>
      </c>
      <c r="AD2" s="209" t="s">
        <v>310</v>
      </c>
      <c r="AF2" s="45" t="s">
        <v>36</v>
      </c>
      <c r="AH2" s="143" t="s">
        <v>342</v>
      </c>
      <c r="AI2" s="143" t="s">
        <v>342</v>
      </c>
      <c r="AK2" s="143" t="s">
        <v>346</v>
      </c>
      <c r="AM2" s="143" t="s">
        <v>356</v>
      </c>
      <c r="AP2" s="1117" t="s">
        <v>613</v>
      </c>
      <c r="AQ2" s="1034" t="s">
        <v>771</v>
      </c>
      <c r="AS2" s="44" t="s">
        <v>374</v>
      </c>
      <c r="AU2" s="45" t="s">
        <v>377</v>
      </c>
      <c r="AW2" s="410" t="s">
        <v>550</v>
      </c>
      <c r="AX2" s="411" t="s">
        <v>550</v>
      </c>
      <c r="AZ2" s="446" t="s">
        <v>583</v>
      </c>
      <c r="BA2" s="447" t="s">
        <v>584</v>
      </c>
      <c r="BC2" s="803" t="s">
        <v>726</v>
      </c>
    </row>
    <row r="3" spans="1:55" ht="101.25">
      <c r="A3" s="6" t="s">
        <v>102</v>
      </c>
      <c r="B3" s="44">
        <v>2001</v>
      </c>
      <c r="C3" s="44">
        <v>2014</v>
      </c>
      <c r="D3" s="44" t="s">
        <v>85</v>
      </c>
      <c r="E3" s="143" t="s">
        <v>187</v>
      </c>
      <c r="F3" s="143" t="s">
        <v>227</v>
      </c>
      <c r="G3" s="143" t="s">
        <v>201</v>
      </c>
      <c r="H3" s="143" t="s">
        <v>205</v>
      </c>
      <c r="I3" s="143" t="s">
        <v>49</v>
      </c>
      <c r="J3" s="143" t="s">
        <v>282</v>
      </c>
      <c r="K3" s="144" t="s">
        <v>248</v>
      </c>
      <c r="L3" s="144" t="s">
        <v>248</v>
      </c>
      <c r="M3" s="144">
        <v>2</v>
      </c>
      <c r="N3" s="657" t="s">
        <v>259</v>
      </c>
      <c r="O3" s="527" t="s">
        <v>644</v>
      </c>
      <c r="P3" s="661" t="s">
        <v>43</v>
      </c>
      <c r="Q3" s="180" t="s">
        <v>301</v>
      </c>
      <c r="R3" s="179" t="s">
        <v>303</v>
      </c>
      <c r="S3" s="181" t="s">
        <v>27</v>
      </c>
      <c r="T3" s="182" t="s">
        <v>31</v>
      </c>
      <c r="U3" s="178" t="s">
        <v>37</v>
      </c>
      <c r="V3" s="1038">
        <v>2</v>
      </c>
      <c r="W3" s="459"/>
      <c r="X3" s="460" t="s">
        <v>771</v>
      </c>
      <c r="Y3" s="44" t="s">
        <v>638</v>
      </c>
      <c r="Z3" s="160"/>
      <c r="AA3" s="752" t="s">
        <v>719</v>
      </c>
      <c r="AB3" s="754" t="s">
        <v>719</v>
      </c>
      <c r="AC3" s="44" t="s">
        <v>311</v>
      </c>
      <c r="AD3" s="209" t="s">
        <v>311</v>
      </c>
      <c r="AF3" s="45" t="s">
        <v>37</v>
      </c>
      <c r="AH3" s="143" t="s">
        <v>365</v>
      </c>
      <c r="AI3" s="143" t="s">
        <v>344</v>
      </c>
      <c r="AK3" s="143" t="s">
        <v>347</v>
      </c>
      <c r="AM3" s="143" t="s">
        <v>357</v>
      </c>
      <c r="AP3" s="1117" t="s">
        <v>772</v>
      </c>
      <c r="AQ3" s="1034" t="s">
        <v>614</v>
      </c>
      <c r="AS3" s="44" t="s">
        <v>375</v>
      </c>
      <c r="AU3" s="45" t="s">
        <v>378</v>
      </c>
      <c r="AW3" s="410" t="s">
        <v>551</v>
      </c>
      <c r="AX3" s="411" t="s">
        <v>551</v>
      </c>
      <c r="AZ3" s="146" t="s">
        <v>654</v>
      </c>
      <c r="BA3" s="179" t="s">
        <v>653</v>
      </c>
      <c r="BC3" s="803" t="s">
        <v>727</v>
      </c>
    </row>
    <row r="4" spans="1:55" ht="101.25">
      <c r="A4" s="6" t="s">
        <v>103</v>
      </c>
      <c r="B4" s="44">
        <v>2002</v>
      </c>
      <c r="C4" s="44">
        <v>2015</v>
      </c>
      <c r="E4" s="143" t="s">
        <v>188</v>
      </c>
      <c r="F4" s="143" t="s">
        <v>228</v>
      </c>
      <c r="H4" s="143" t="s">
        <v>2</v>
      </c>
      <c r="I4" s="143" t="s">
        <v>50</v>
      </c>
      <c r="J4" s="143" t="s">
        <v>283</v>
      </c>
      <c r="K4" s="144" t="s">
        <v>249</v>
      </c>
      <c r="L4" s="144" t="s">
        <v>249</v>
      </c>
      <c r="M4" s="144">
        <v>3</v>
      </c>
      <c r="N4" s="657" t="s">
        <v>286</v>
      </c>
      <c r="O4" s="544" t="s">
        <v>645</v>
      </c>
      <c r="Q4" s="180" t="s">
        <v>23</v>
      </c>
      <c r="R4" s="179" t="s">
        <v>774</v>
      </c>
      <c r="S4" s="181" t="s">
        <v>28</v>
      </c>
      <c r="T4" s="182" t="s">
        <v>32</v>
      </c>
      <c r="U4" s="178" t="s">
        <v>38</v>
      </c>
      <c r="V4" s="1038">
        <v>3</v>
      </c>
      <c r="W4" s="459"/>
      <c r="X4" s="460" t="s">
        <v>762</v>
      </c>
      <c r="Y4" s="752" t="s">
        <v>638</v>
      </c>
      <c r="Z4" s="208"/>
      <c r="AC4" s="44" t="s">
        <v>312</v>
      </c>
      <c r="AD4" s="209" t="s">
        <v>312</v>
      </c>
      <c r="AF4" s="45" t="s">
        <v>38</v>
      </c>
      <c r="AH4" s="45" t="s">
        <v>368</v>
      </c>
      <c r="AK4" s="143" t="s">
        <v>348</v>
      </c>
      <c r="AM4" s="143" t="s">
        <v>358</v>
      </c>
      <c r="AP4" s="1117" t="s">
        <v>771</v>
      </c>
      <c r="AQ4" s="1034" t="s">
        <v>615</v>
      </c>
      <c r="AS4" s="44" t="s">
        <v>345</v>
      </c>
      <c r="AU4" s="45" t="s">
        <v>379</v>
      </c>
      <c r="AW4" s="410" t="s">
        <v>552</v>
      </c>
      <c r="AX4" s="411" t="s">
        <v>552</v>
      </c>
      <c r="AZ4" s="146" t="s">
        <v>664</v>
      </c>
      <c r="BA4" s="179" t="s">
        <v>663</v>
      </c>
      <c r="BC4" s="803" t="s">
        <v>728</v>
      </c>
    </row>
    <row r="5" spans="1:55" ht="33.75">
      <c r="A5" s="6" t="s">
        <v>104</v>
      </c>
      <c r="B5" s="44">
        <v>2003</v>
      </c>
      <c r="C5" s="44">
        <v>2016</v>
      </c>
      <c r="E5" s="143" t="s">
        <v>189</v>
      </c>
      <c r="F5" s="143" t="s">
        <v>229</v>
      </c>
      <c r="I5" s="143" t="s">
        <v>51</v>
      </c>
      <c r="K5" s="144" t="s">
        <v>247</v>
      </c>
      <c r="L5" s="144" t="s">
        <v>247</v>
      </c>
      <c r="M5" s="144">
        <v>4</v>
      </c>
      <c r="N5" s="658" t="s">
        <v>287</v>
      </c>
      <c r="O5" s="544" t="s">
        <v>646</v>
      </c>
      <c r="Q5" s="180" t="s">
        <v>302</v>
      </c>
      <c r="R5" s="179" t="s">
        <v>304</v>
      </c>
      <c r="T5" s="45" t="s">
        <v>33</v>
      </c>
      <c r="U5" s="178" t="s">
        <v>39</v>
      </c>
      <c r="V5" s="1038">
        <v>4</v>
      </c>
      <c r="W5" s="459"/>
      <c r="X5" s="460" t="s">
        <v>614</v>
      </c>
      <c r="Y5" s="752" t="s">
        <v>662</v>
      </c>
      <c r="Z5" s="208">
        <v>1</v>
      </c>
      <c r="AF5" s="45" t="s">
        <v>327</v>
      </c>
      <c r="AH5" s="143" t="s">
        <v>366</v>
      </c>
      <c r="AK5" s="143" t="s">
        <v>349</v>
      </c>
      <c r="AM5" s="143" t="s">
        <v>359</v>
      </c>
      <c r="AP5" s="1117" t="s">
        <v>614</v>
      </c>
      <c r="AQ5" s="1034" t="s">
        <v>762</v>
      </c>
      <c r="AU5" s="45" t="s">
        <v>380</v>
      </c>
      <c r="AW5" s="410" t="s">
        <v>553</v>
      </c>
      <c r="AX5" s="411" t="s">
        <v>553</v>
      </c>
      <c r="AZ5" s="545" t="s">
        <v>665</v>
      </c>
      <c r="BA5" s="569" t="s">
        <v>671</v>
      </c>
      <c r="BC5" s="803" t="s">
        <v>729</v>
      </c>
    </row>
    <row r="6" spans="1:53" ht="45">
      <c r="A6" s="6" t="s">
        <v>105</v>
      </c>
      <c r="B6" s="44">
        <v>2004</v>
      </c>
      <c r="C6" s="44">
        <v>2017</v>
      </c>
      <c r="E6" s="143" t="s">
        <v>190</v>
      </c>
      <c r="F6" s="147"/>
      <c r="G6" s="148" t="s">
        <v>291</v>
      </c>
      <c r="H6" s="148" t="s">
        <v>258</v>
      </c>
      <c r="I6" s="143" t="s">
        <v>68</v>
      </c>
      <c r="J6" s="148" t="s">
        <v>264</v>
      </c>
      <c r="N6" s="658" t="s">
        <v>288</v>
      </c>
      <c r="O6" s="544" t="s">
        <v>647</v>
      </c>
      <c r="R6" s="179" t="s">
        <v>3</v>
      </c>
      <c r="T6" s="45" t="s">
        <v>34</v>
      </c>
      <c r="U6" s="178" t="s">
        <v>327</v>
      </c>
      <c r="V6" s="1038">
        <v>5</v>
      </c>
      <c r="W6" s="459"/>
      <c r="X6" s="752" t="s">
        <v>615</v>
      </c>
      <c r="Y6" s="752" t="s">
        <v>672</v>
      </c>
      <c r="Z6" s="208"/>
      <c r="AA6" s="219"/>
      <c r="AH6" s="143" t="s">
        <v>367</v>
      </c>
      <c r="AK6" s="143" t="s">
        <v>350</v>
      </c>
      <c r="AM6" s="143" t="s">
        <v>360</v>
      </c>
      <c r="AP6" s="1117" t="s">
        <v>615</v>
      </c>
      <c r="AQ6" s="1034" t="s">
        <v>616</v>
      </c>
      <c r="AU6" s="220" t="s">
        <v>381</v>
      </c>
      <c r="AW6" s="410" t="s">
        <v>554</v>
      </c>
      <c r="AX6" s="411" t="s">
        <v>554</v>
      </c>
      <c r="AZ6" s="545" t="s">
        <v>666</v>
      </c>
      <c r="BA6" s="569" t="s">
        <v>676</v>
      </c>
    </row>
    <row r="7" spans="1:53" ht="33.75">
      <c r="A7" s="6" t="s">
        <v>106</v>
      </c>
      <c r="B7" s="44">
        <v>2005</v>
      </c>
      <c r="E7" s="143" t="s">
        <v>191</v>
      </c>
      <c r="F7" s="147"/>
      <c r="G7" s="143" t="s">
        <v>255</v>
      </c>
      <c r="H7" s="143" t="s">
        <v>257</v>
      </c>
      <c r="I7" s="143" t="s">
        <v>69</v>
      </c>
      <c r="J7" s="143" t="s">
        <v>284</v>
      </c>
      <c r="N7" s="659" t="s">
        <v>289</v>
      </c>
      <c r="O7" s="544" t="s">
        <v>648</v>
      </c>
      <c r="U7" s="178" t="s">
        <v>85</v>
      </c>
      <c r="V7" s="1039" t="s">
        <v>69</v>
      </c>
      <c r="W7" s="459"/>
      <c r="X7" s="752" t="s">
        <v>616</v>
      </c>
      <c r="Y7" s="752" t="s">
        <v>662</v>
      </c>
      <c r="Z7" s="208"/>
      <c r="AA7" s="219"/>
      <c r="AH7" s="143" t="s">
        <v>343</v>
      </c>
      <c r="AK7" s="143" t="s">
        <v>351</v>
      </c>
      <c r="AM7" s="143" t="s">
        <v>361</v>
      </c>
      <c r="AP7" s="1117" t="s">
        <v>762</v>
      </c>
      <c r="AQ7" s="1034" t="s">
        <v>617</v>
      </c>
      <c r="AU7" s="220" t="s">
        <v>382</v>
      </c>
      <c r="AW7" s="410" t="s">
        <v>555</v>
      </c>
      <c r="AX7" s="411" t="s">
        <v>555</v>
      </c>
      <c r="AZ7" s="545" t="s">
        <v>684</v>
      </c>
      <c r="BA7" s="569" t="s">
        <v>685</v>
      </c>
    </row>
    <row r="8" spans="1:53" ht="33.75">
      <c r="A8" s="6" t="s">
        <v>107</v>
      </c>
      <c r="B8" s="44">
        <v>2006</v>
      </c>
      <c r="E8" s="143" t="s">
        <v>192</v>
      </c>
      <c r="F8" s="147"/>
      <c r="G8" s="143" t="s">
        <v>256</v>
      </c>
      <c r="H8" s="143" t="s">
        <v>263</v>
      </c>
      <c r="I8" s="143" t="s">
        <v>183</v>
      </c>
      <c r="J8" s="143" t="s">
        <v>280</v>
      </c>
      <c r="N8" s="660" t="s">
        <v>290</v>
      </c>
      <c r="O8" s="544" t="s">
        <v>649</v>
      </c>
      <c r="V8" s="1039" t="s">
        <v>183</v>
      </c>
      <c r="W8" s="459"/>
      <c r="X8" s="752" t="s">
        <v>617</v>
      </c>
      <c r="Y8" s="752" t="s">
        <v>662</v>
      </c>
      <c r="Z8" s="208"/>
      <c r="AA8" s="219"/>
      <c r="AK8" s="143" t="s">
        <v>352</v>
      </c>
      <c r="AP8" s="1117" t="s">
        <v>616</v>
      </c>
      <c r="AQ8" s="1034" t="s">
        <v>620</v>
      </c>
      <c r="AU8" s="220" t="s">
        <v>383</v>
      </c>
      <c r="AW8" s="410" t="s">
        <v>556</v>
      </c>
      <c r="AX8" s="411" t="s">
        <v>556</v>
      </c>
      <c r="AZ8" s="146" t="s">
        <v>692</v>
      </c>
      <c r="BA8" s="179" t="s">
        <v>691</v>
      </c>
    </row>
    <row r="9" spans="1:53" ht="56.25">
      <c r="A9" s="6" t="s">
        <v>108</v>
      </c>
      <c r="B9" s="44">
        <v>2007</v>
      </c>
      <c r="E9" s="143" t="s">
        <v>193</v>
      </c>
      <c r="F9" s="147"/>
      <c r="G9" s="143" t="s">
        <v>263</v>
      </c>
      <c r="I9" s="143" t="s">
        <v>184</v>
      </c>
      <c r="O9" s="544" t="s">
        <v>650</v>
      </c>
      <c r="V9" s="1039" t="s">
        <v>184</v>
      </c>
      <c r="W9" s="459"/>
      <c r="X9" s="752" t="s">
        <v>618</v>
      </c>
      <c r="Y9" s="752" t="s">
        <v>638</v>
      </c>
      <c r="Z9" s="208">
        <v>1</v>
      </c>
      <c r="AA9" s="219"/>
      <c r="AK9" s="143" t="s">
        <v>353</v>
      </c>
      <c r="AP9" s="1117" t="s">
        <v>617</v>
      </c>
      <c r="AQ9" s="1034" t="s">
        <v>619</v>
      </c>
      <c r="AW9" s="410" t="s">
        <v>557</v>
      </c>
      <c r="AX9" s="411" t="s">
        <v>557</v>
      </c>
      <c r="AZ9" s="146" t="s">
        <v>769</v>
      </c>
      <c r="BA9" s="179" t="s">
        <v>603</v>
      </c>
    </row>
    <row r="10" spans="1:50" ht="45">
      <c r="A10" s="6" t="s">
        <v>109</v>
      </c>
      <c r="B10" s="44">
        <v>2008</v>
      </c>
      <c r="E10" s="143" t="s">
        <v>194</v>
      </c>
      <c r="F10" s="147"/>
      <c r="I10" s="143" t="s">
        <v>208</v>
      </c>
      <c r="O10" s="544" t="s">
        <v>651</v>
      </c>
      <c r="V10" s="1040" t="s">
        <v>208</v>
      </c>
      <c r="W10" s="1037"/>
      <c r="X10" s="1035" t="s">
        <v>619</v>
      </c>
      <c r="Y10" s="1036" t="s">
        <v>686</v>
      </c>
      <c r="Z10" s="208"/>
      <c r="AP10" s="1117" t="s">
        <v>620</v>
      </c>
      <c r="AQ10" s="1034" t="s">
        <v>618</v>
      </c>
      <c r="AW10" s="410" t="s">
        <v>558</v>
      </c>
      <c r="AX10" s="411" t="s">
        <v>558</v>
      </c>
    </row>
    <row r="11" spans="1:50" ht="22.5">
      <c r="A11" s="6" t="s">
        <v>110</v>
      </c>
      <c r="B11" s="44">
        <v>2009</v>
      </c>
      <c r="E11" s="143" t="s">
        <v>195</v>
      </c>
      <c r="F11" s="147"/>
      <c r="I11" s="143" t="s">
        <v>209</v>
      </c>
      <c r="O11" s="527" t="s">
        <v>652</v>
      </c>
      <c r="V11" s="1039" t="s">
        <v>209</v>
      </c>
      <c r="W11" s="461"/>
      <c r="X11" s="460" t="s">
        <v>620</v>
      </c>
      <c r="Y11" s="752" t="s">
        <v>674</v>
      </c>
      <c r="Z11" s="208"/>
      <c r="AP11" s="1117" t="s">
        <v>619</v>
      </c>
      <c r="AQ11" s="741" t="s">
        <v>613</v>
      </c>
      <c r="AW11" s="410" t="s">
        <v>559</v>
      </c>
      <c r="AX11" s="411" t="s">
        <v>559</v>
      </c>
    </row>
    <row r="12" spans="1:50" ht="33.75">
      <c r="A12" s="6" t="s">
        <v>65</v>
      </c>
      <c r="B12" s="44">
        <v>2010</v>
      </c>
      <c r="E12" s="143" t="s">
        <v>196</v>
      </c>
      <c r="F12" s="147"/>
      <c r="G12" s="148" t="s">
        <v>292</v>
      </c>
      <c r="H12" s="148" t="s">
        <v>260</v>
      </c>
      <c r="I12" s="143" t="s">
        <v>210</v>
      </c>
      <c r="O12" s="527" t="s">
        <v>3</v>
      </c>
      <c r="V12" s="1039" t="s">
        <v>210</v>
      </c>
      <c r="W12" s="545"/>
      <c r="X12" s="460" t="s">
        <v>765</v>
      </c>
      <c r="Y12" s="752" t="s">
        <v>638</v>
      </c>
      <c r="AP12" s="1117" t="s">
        <v>618</v>
      </c>
      <c r="AW12" s="410" t="s">
        <v>209</v>
      </c>
      <c r="AX12" s="411" t="s">
        <v>209</v>
      </c>
    </row>
    <row r="13" spans="1:50" ht="22.5">
      <c r="A13" s="6" t="s">
        <v>111</v>
      </c>
      <c r="B13" s="44">
        <v>2011</v>
      </c>
      <c r="E13" s="143" t="s">
        <v>197</v>
      </c>
      <c r="F13" s="147"/>
      <c r="G13" s="143" t="s">
        <v>261</v>
      </c>
      <c r="H13" s="143" t="s">
        <v>262</v>
      </c>
      <c r="I13" s="143" t="s">
        <v>211</v>
      </c>
      <c r="V13" s="1039" t="s">
        <v>211</v>
      </c>
      <c r="W13" s="545"/>
      <c r="X13" s="545"/>
      <c r="Y13" s="545"/>
      <c r="AW13" s="410" t="s">
        <v>210</v>
      </c>
      <c r="AX13" s="411" t="s">
        <v>210</v>
      </c>
    </row>
    <row r="14" spans="1:50" ht="45">
      <c r="A14" s="6" t="s">
        <v>66</v>
      </c>
      <c r="B14" s="44">
        <v>2012</v>
      </c>
      <c r="G14" s="143" t="s">
        <v>263</v>
      </c>
      <c r="H14" s="143" t="s">
        <v>263</v>
      </c>
      <c r="I14" s="143" t="s">
        <v>212</v>
      </c>
      <c r="N14" s="99" t="s">
        <v>316</v>
      </c>
      <c r="V14" s="1038">
        <v>13</v>
      </c>
      <c r="W14" s="459"/>
      <c r="X14" s="460" t="s">
        <v>772</v>
      </c>
      <c r="Y14" s="752" t="s">
        <v>638</v>
      </c>
      <c r="AW14" s="410" t="s">
        <v>211</v>
      </c>
      <c r="AX14" s="411" t="s">
        <v>211</v>
      </c>
    </row>
    <row r="15" spans="1:50" ht="63.75">
      <c r="A15" s="6" t="s">
        <v>441</v>
      </c>
      <c r="B15" s="44">
        <v>2013</v>
      </c>
      <c r="I15" s="143" t="s">
        <v>213</v>
      </c>
      <c r="N15" s="177" t="s">
        <v>324</v>
      </c>
      <c r="V15" s="528"/>
      <c r="W15" s="528"/>
      <c r="X15" s="218"/>
      <c r="Y15" s="528"/>
      <c r="AW15" s="410" t="s">
        <v>212</v>
      </c>
      <c r="AX15" s="411" t="s">
        <v>212</v>
      </c>
    </row>
    <row r="16" spans="1:50" ht="21" customHeight="1">
      <c r="A16" s="6" t="s">
        <v>112</v>
      </c>
      <c r="B16" s="44">
        <v>2014</v>
      </c>
      <c r="I16" s="143" t="s">
        <v>214</v>
      </c>
      <c r="N16" s="177" t="s">
        <v>323</v>
      </c>
      <c r="AW16" s="410" t="s">
        <v>213</v>
      </c>
      <c r="AX16" s="411" t="s">
        <v>213</v>
      </c>
    </row>
    <row r="17" spans="1:50" ht="21" customHeight="1">
      <c r="A17" s="6" t="s">
        <v>113</v>
      </c>
      <c r="B17" s="44">
        <v>2015</v>
      </c>
      <c r="I17" s="143" t="s">
        <v>215</v>
      </c>
      <c r="N17" s="177" t="s">
        <v>322</v>
      </c>
      <c r="X17" s="218"/>
      <c r="AW17" s="410" t="s">
        <v>214</v>
      </c>
      <c r="AX17" s="411" t="s">
        <v>214</v>
      </c>
    </row>
    <row r="18" spans="1:50" ht="21" customHeight="1">
      <c r="A18" s="6" t="s">
        <v>114</v>
      </c>
      <c r="B18" s="44">
        <v>2016</v>
      </c>
      <c r="I18" s="143" t="s">
        <v>216</v>
      </c>
      <c r="N18" s="177" t="s">
        <v>321</v>
      </c>
      <c r="X18" s="218"/>
      <c r="AW18" s="410" t="s">
        <v>215</v>
      </c>
      <c r="AX18" s="411" t="s">
        <v>215</v>
      </c>
    </row>
    <row r="19" spans="1:50" ht="21" customHeight="1">
      <c r="A19" s="6" t="s">
        <v>115</v>
      </c>
      <c r="B19" s="44">
        <v>2017</v>
      </c>
      <c r="I19" s="143" t="s">
        <v>217</v>
      </c>
      <c r="N19" s="177" t="s">
        <v>320</v>
      </c>
      <c r="X19" s="218"/>
      <c r="AW19" s="410" t="s">
        <v>216</v>
      </c>
      <c r="AX19" s="411" t="s">
        <v>216</v>
      </c>
    </row>
    <row r="20" spans="1:50" ht="21" customHeight="1">
      <c r="A20" s="6" t="s">
        <v>116</v>
      </c>
      <c r="B20" s="44">
        <v>2018</v>
      </c>
      <c r="I20" s="143" t="s">
        <v>218</v>
      </c>
      <c r="N20" s="177" t="s">
        <v>319</v>
      </c>
      <c r="AW20" s="410" t="s">
        <v>217</v>
      </c>
      <c r="AX20" s="411" t="s">
        <v>217</v>
      </c>
    </row>
    <row r="21" spans="1:50" ht="21" customHeight="1">
      <c r="A21" s="6" t="s">
        <v>117</v>
      </c>
      <c r="B21" s="44">
        <v>2019</v>
      </c>
      <c r="I21" s="143" t="s">
        <v>219</v>
      </c>
      <c r="N21" s="177" t="s">
        <v>318</v>
      </c>
      <c r="AW21" s="410" t="s">
        <v>218</v>
      </c>
      <c r="AX21" s="411" t="s">
        <v>218</v>
      </c>
    </row>
    <row r="22" spans="1:50" ht="21" customHeight="1">
      <c r="A22" s="6" t="s">
        <v>118</v>
      </c>
      <c r="B22" s="44">
        <v>2020</v>
      </c>
      <c r="N22" s="177" t="s">
        <v>317</v>
      </c>
      <c r="AW22" s="410" t="s">
        <v>219</v>
      </c>
      <c r="AX22" s="411" t="s">
        <v>219</v>
      </c>
    </row>
    <row r="23" spans="1:50" ht="21" customHeight="1">
      <c r="A23" s="6" t="s">
        <v>119</v>
      </c>
      <c r="B23" s="44">
        <v>2021</v>
      </c>
      <c r="AW23" s="410" t="s">
        <v>560</v>
      </c>
      <c r="AX23" s="411" t="s">
        <v>560</v>
      </c>
    </row>
    <row r="24" spans="1:50" ht="21" customHeight="1">
      <c r="A24" s="6" t="s">
        <v>120</v>
      </c>
      <c r="B24" s="44">
        <v>2022</v>
      </c>
      <c r="AW24" s="410" t="s">
        <v>561</v>
      </c>
      <c r="AX24" s="411" t="s">
        <v>561</v>
      </c>
    </row>
    <row r="25" spans="1:50" ht="11.25">
      <c r="A25" s="6" t="s">
        <v>121</v>
      </c>
      <c r="B25" s="44">
        <v>2023</v>
      </c>
      <c r="AW25" s="410" t="s">
        <v>562</v>
      </c>
      <c r="AX25" s="411" t="s">
        <v>562</v>
      </c>
    </row>
    <row r="26" spans="1:50" ht="11.25">
      <c r="A26" s="6" t="s">
        <v>122</v>
      </c>
      <c r="B26" s="44">
        <v>2024</v>
      </c>
      <c r="AX26" s="411" t="s">
        <v>563</v>
      </c>
    </row>
    <row r="27" spans="1:50" ht="11.25">
      <c r="A27" s="6" t="s">
        <v>123</v>
      </c>
      <c r="B27" s="44">
        <v>2025</v>
      </c>
      <c r="AX27" s="411" t="s">
        <v>564</v>
      </c>
    </row>
    <row r="28" spans="1:50" ht="11.25">
      <c r="A28" s="6" t="s">
        <v>124</v>
      </c>
      <c r="D28" s="270"/>
      <c r="E28" s="271"/>
      <c r="F28" s="271"/>
      <c r="H28" s="272" t="s">
        <v>408</v>
      </c>
      <c r="AX28" s="411" t="s">
        <v>565</v>
      </c>
    </row>
    <row r="29" spans="1:50" ht="11.25">
      <c r="A29" s="6" t="s">
        <v>125</v>
      </c>
      <c r="D29" s="273" t="s">
        <v>409</v>
      </c>
      <c r="E29" s="274" t="str">
        <f>IF(periodStart="","",periodStart)</f>
        <v>01.01.2020</v>
      </c>
      <c r="F29" s="274" t="str">
        <f>IF(periodEnd="","",periodEnd)</f>
        <v>31.12.2020</v>
      </c>
      <c r="H29" s="275" t="s">
        <v>3299</v>
      </c>
      <c r="AX29" s="411" t="s">
        <v>566</v>
      </c>
    </row>
    <row r="30" spans="1:50" ht="11.25">
      <c r="A30" s="6" t="s">
        <v>126</v>
      </c>
      <c r="D30" s="276"/>
      <c r="E30" s="277"/>
      <c r="F30" s="277"/>
      <c r="AX30" s="411" t="s">
        <v>567</v>
      </c>
    </row>
    <row r="31" spans="1:50" ht="12.75">
      <c r="A31" s="6" t="s">
        <v>127</v>
      </c>
      <c r="D31" s="270"/>
      <c r="E31" s="271"/>
      <c r="F31" s="271"/>
      <c r="H31" s="278"/>
      <c r="AX31" s="411" t="s">
        <v>568</v>
      </c>
    </row>
    <row r="32" spans="1:50" ht="11.25">
      <c r="A32" s="6" t="s">
        <v>128</v>
      </c>
      <c r="D32" s="273" t="s">
        <v>410</v>
      </c>
      <c r="E32" s="279"/>
      <c r="F32" s="279"/>
      <c r="H32" s="280" t="s">
        <v>411</v>
      </c>
      <c r="O32" s="528" t="s">
        <v>643</v>
      </c>
      <c r="AX32" s="411" t="s">
        <v>569</v>
      </c>
    </row>
    <row r="33" spans="1:50" ht="11.25">
      <c r="A33" s="6" t="s">
        <v>129</v>
      </c>
      <c r="O33" s="528" t="s">
        <v>644</v>
      </c>
      <c r="AX33" s="411" t="s">
        <v>570</v>
      </c>
    </row>
    <row r="34" spans="1:50" ht="11.25">
      <c r="A34" s="6" t="s">
        <v>130</v>
      </c>
      <c r="O34" s="528" t="s">
        <v>645</v>
      </c>
      <c r="AX34" s="411" t="s">
        <v>571</v>
      </c>
    </row>
    <row r="35" spans="1:50" ht="11.25">
      <c r="A35" s="6" t="s">
        <v>131</v>
      </c>
      <c r="O35" s="528" t="s">
        <v>646</v>
      </c>
      <c r="X35" s="528"/>
      <c r="Y35" s="528"/>
      <c r="AX35" s="411" t="s">
        <v>572</v>
      </c>
    </row>
    <row r="36" spans="1:50" ht="11.25">
      <c r="A36" s="6" t="s">
        <v>95</v>
      </c>
      <c r="O36" s="528" t="s">
        <v>647</v>
      </c>
      <c r="AX36" s="411" t="s">
        <v>573</v>
      </c>
    </row>
    <row r="37" spans="1:50" ht="11.25">
      <c r="A37" s="6" t="s">
        <v>96</v>
      </c>
      <c r="O37" s="528" t="s">
        <v>648</v>
      </c>
      <c r="AX37" s="411" t="s">
        <v>574</v>
      </c>
    </row>
    <row r="38" spans="1:50" ht="11.25">
      <c r="A38" s="6" t="s">
        <v>97</v>
      </c>
      <c r="O38" s="528" t="s">
        <v>649</v>
      </c>
      <c r="AX38" s="411" t="s">
        <v>575</v>
      </c>
    </row>
    <row r="39" spans="1:50" ht="11.25">
      <c r="A39" s="6" t="s">
        <v>98</v>
      </c>
      <c r="O39" s="528" t="s">
        <v>650</v>
      </c>
      <c r="AX39" s="411" t="s">
        <v>523</v>
      </c>
    </row>
    <row r="40" spans="1:50" ht="11.25">
      <c r="A40" s="6" t="s">
        <v>99</v>
      </c>
      <c r="O40" s="528" t="s">
        <v>651</v>
      </c>
      <c r="AX40" s="411" t="s">
        <v>524</v>
      </c>
    </row>
    <row r="41" spans="1:50" ht="11.25">
      <c r="A41" s="6" t="s">
        <v>100</v>
      </c>
      <c r="O41" s="528" t="s">
        <v>652</v>
      </c>
      <c r="AX41" s="411" t="s">
        <v>525</v>
      </c>
    </row>
    <row r="42" spans="1:50" ht="11.25">
      <c r="A42" s="6" t="s">
        <v>132</v>
      </c>
      <c r="AX42" s="411" t="s">
        <v>526</v>
      </c>
    </row>
    <row r="43" spans="1:50" ht="11.25">
      <c r="A43" s="6" t="s">
        <v>133</v>
      </c>
      <c r="AX43" s="411" t="s">
        <v>527</v>
      </c>
    </row>
    <row r="44" spans="1:50" ht="11.25">
      <c r="A44" s="6" t="s">
        <v>134</v>
      </c>
      <c r="AX44" s="411" t="s">
        <v>528</v>
      </c>
    </row>
    <row r="45" spans="1:50" ht="11.25">
      <c r="A45" s="6" t="s">
        <v>135</v>
      </c>
      <c r="AX45" s="411" t="s">
        <v>529</v>
      </c>
    </row>
    <row r="46" spans="1:50" ht="11.25">
      <c r="A46" s="6" t="s">
        <v>136</v>
      </c>
      <c r="AX46" s="411" t="s">
        <v>530</v>
      </c>
    </row>
    <row r="47" spans="1:50" ht="11.25">
      <c r="A47" s="6" t="s">
        <v>157</v>
      </c>
      <c r="AX47" s="411" t="s">
        <v>531</v>
      </c>
    </row>
    <row r="48" spans="1:50" ht="11.25">
      <c r="A48" s="6" t="s">
        <v>158</v>
      </c>
      <c r="AX48" s="411" t="s">
        <v>532</v>
      </c>
    </row>
    <row r="49" spans="1:50" ht="11.25">
      <c r="A49" s="6" t="s">
        <v>159</v>
      </c>
      <c r="AX49" s="411" t="s">
        <v>533</v>
      </c>
    </row>
    <row r="50" spans="1:50" ht="11.25">
      <c r="A50" s="6" t="s">
        <v>137</v>
      </c>
      <c r="AX50" s="411" t="s">
        <v>534</v>
      </c>
    </row>
    <row r="51" spans="1:50" ht="11.25">
      <c r="A51" s="6" t="s">
        <v>138</v>
      </c>
      <c r="AX51" s="411" t="s">
        <v>535</v>
      </c>
    </row>
    <row r="52" spans="1:50" ht="11.25">
      <c r="A52" s="6" t="s">
        <v>139</v>
      </c>
      <c r="AX52" s="411" t="s">
        <v>536</v>
      </c>
    </row>
    <row r="53" spans="1:50" ht="11.25">
      <c r="A53" s="6" t="s">
        <v>140</v>
      </c>
      <c r="X53" s="480"/>
      <c r="AX53" s="411" t="s">
        <v>537</v>
      </c>
    </row>
    <row r="54" spans="1:50" ht="11.25">
      <c r="A54" s="6" t="s">
        <v>141</v>
      </c>
      <c r="X54" s="480"/>
      <c r="AX54" s="411" t="s">
        <v>538</v>
      </c>
    </row>
    <row r="55" spans="1:50" ht="11.25">
      <c r="A55" s="6" t="s">
        <v>142</v>
      </c>
      <c r="X55" s="480"/>
      <c r="AX55" s="411" t="s">
        <v>539</v>
      </c>
    </row>
    <row r="56" spans="1:50" ht="11.25">
      <c r="A56" s="6" t="s">
        <v>143</v>
      </c>
      <c r="X56" s="480"/>
      <c r="AX56" s="411" t="s">
        <v>540</v>
      </c>
    </row>
    <row r="57" spans="1:50" ht="11.25">
      <c r="A57" s="6" t="s">
        <v>388</v>
      </c>
      <c r="X57" s="480"/>
      <c r="AX57" s="411" t="s">
        <v>541</v>
      </c>
    </row>
    <row r="58" spans="1:50" ht="11.25">
      <c r="A58" s="6" t="s">
        <v>144</v>
      </c>
      <c r="X58" s="480"/>
      <c r="AX58" s="411" t="s">
        <v>542</v>
      </c>
    </row>
    <row r="59" spans="1:50" ht="11.25">
      <c r="A59" s="6" t="s">
        <v>145</v>
      </c>
      <c r="X59" s="480"/>
      <c r="AX59" s="411" t="s">
        <v>543</v>
      </c>
    </row>
    <row r="60" spans="1:50" ht="11.25">
      <c r="A60" s="6" t="s">
        <v>146</v>
      </c>
      <c r="X60" s="480"/>
      <c r="AX60" s="411" t="s">
        <v>544</v>
      </c>
    </row>
    <row r="61" spans="1:50" ht="11.25">
      <c r="A61" s="6" t="s">
        <v>147</v>
      </c>
      <c r="X61" s="480"/>
      <c r="AX61" s="411" t="s">
        <v>545</v>
      </c>
    </row>
    <row r="62" spans="1:24" ht="11.25">
      <c r="A62" s="6" t="s">
        <v>90</v>
      </c>
      <c r="X62" s="480"/>
    </row>
    <row r="63" ht="11.25">
      <c r="A63" s="6" t="s">
        <v>148</v>
      </c>
    </row>
    <row r="64" ht="11.25">
      <c r="A64" s="6" t="s">
        <v>149</v>
      </c>
    </row>
    <row r="65" ht="11.25">
      <c r="A65" s="6" t="s">
        <v>150</v>
      </c>
    </row>
    <row r="66" ht="11.25">
      <c r="A66" s="6" t="s">
        <v>151</v>
      </c>
    </row>
    <row r="67" ht="11.25">
      <c r="A67" s="6" t="s">
        <v>152</v>
      </c>
    </row>
    <row r="68" ht="11.25">
      <c r="A68" s="6" t="s">
        <v>153</v>
      </c>
    </row>
    <row r="69" ht="11.25">
      <c r="A69" s="6" t="s">
        <v>154</v>
      </c>
    </row>
    <row r="70" ht="11.25">
      <c r="A70" s="6" t="s">
        <v>155</v>
      </c>
    </row>
    <row r="71" ht="11.25">
      <c r="A71" s="6" t="s">
        <v>156</v>
      </c>
    </row>
    <row r="72" ht="11.25">
      <c r="A72" s="6" t="s">
        <v>160</v>
      </c>
    </row>
    <row r="73" ht="11.25">
      <c r="A73" s="6" t="s">
        <v>161</v>
      </c>
    </row>
    <row r="74" ht="11.25">
      <c r="A74" s="6" t="s">
        <v>162</v>
      </c>
    </row>
    <row r="75" ht="11.25">
      <c r="A75" s="6" t="s">
        <v>163</v>
      </c>
    </row>
    <row r="76" ht="11.25">
      <c r="A76" s="6" t="s">
        <v>164</v>
      </c>
    </row>
    <row r="77" ht="11.25">
      <c r="A77" s="6" t="s">
        <v>165</v>
      </c>
    </row>
    <row r="78" ht="11.25">
      <c r="A78" s="6" t="s">
        <v>166</v>
      </c>
    </row>
    <row r="79" ht="11.25">
      <c r="A79" s="6" t="s">
        <v>94</v>
      </c>
    </row>
    <row r="80" ht="11.25">
      <c r="A80" s="6" t="s">
        <v>167</v>
      </c>
    </row>
    <row r="81" ht="11.25">
      <c r="A81" s="6" t="s">
        <v>168</v>
      </c>
    </row>
    <row r="82" ht="11.25">
      <c r="A82" s="6" t="s">
        <v>169</v>
      </c>
    </row>
    <row r="83" ht="11.25">
      <c r="A83" s="6" t="s">
        <v>44</v>
      </c>
    </row>
    <row r="84" ht="11.25">
      <c r="A84" s="6" t="s">
        <v>45</v>
      </c>
    </row>
    <row r="85" ht="11.25">
      <c r="A85" s="6" t="s">
        <v>46</v>
      </c>
    </row>
    <row r="86" ht="11.25">
      <c r="A86" s="6" t="s">
        <v>47</v>
      </c>
    </row>
    <row r="87" ht="11.25">
      <c r="A87" s="6" t="s">
        <v>48</v>
      </c>
    </row>
  </sheetData>
  <sheetProtection formatColumns="0" formatRows="0"/>
  <mergeCells count="1">
    <mergeCell ref="AZ1:BA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44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1033">
        <f>IF('Форма 4.2.1 | Т-ТЭ | &gt;=25МВт'!$O$22="",1,0)</f>
        <v>1</v>
      </c>
    </row>
    <row r="2" ht="11.25">
      <c r="A2" s="1033">
        <f>IF('Форма 4.2.1 | Т-ТЭ | &gt;=25МВт'!$O$23="",1,0)</f>
        <v>1</v>
      </c>
    </row>
    <row r="3" ht="11.25">
      <c r="A3" s="1033">
        <f>IF('Форма 4.2.1 | Т-ТЭ | &gt;=25МВт'!$M$24="",1,0)</f>
        <v>1</v>
      </c>
    </row>
    <row r="4" ht="11.25">
      <c r="A4" s="1033">
        <f>IF('Форма 4.2.1 | Т-ТЭ | &gt;=25МВт'!$R$24="",1,0)</f>
        <v>1</v>
      </c>
    </row>
    <row r="5" ht="11.25">
      <c r="A5" s="1033">
        <f>IF('Форма 4.2.1 | Т-ТЭ | &gt;=25МВт'!$T$24="",1,0)</f>
        <v>1</v>
      </c>
    </row>
    <row r="6" ht="11.25">
      <c r="A6" s="1033">
        <f>IF('Форма 4.2.1 | Т-ТЭ | &gt;=25МВт'!$S$24="",1,0)</f>
        <v>0</v>
      </c>
    </row>
    <row r="7" ht="11.25">
      <c r="A7" s="1033">
        <f>IF('Форма 4.2.1 | Т-ТЭ | &gt;=25МВт'!$U$24="",1,0)</f>
        <v>0</v>
      </c>
    </row>
    <row r="8" ht="11.25">
      <c r="A8" s="1033">
        <f>IF('Форма 4.2.1 | Т-ТЭ | ТСО'!$O$22="",1,0)</f>
        <v>1</v>
      </c>
    </row>
    <row r="9" ht="11.25">
      <c r="A9" s="1033">
        <f>IF('Форма 4.2.1 | Т-ТЭ | ТСО'!$O$23="",1,0)</f>
        <v>1</v>
      </c>
    </row>
    <row r="10" ht="11.25">
      <c r="A10" s="1033">
        <f>IF('Форма 4.2.1 | Т-ТЭ | ТСО'!$M$24="",1,0)</f>
        <v>1</v>
      </c>
    </row>
    <row r="11" ht="11.25">
      <c r="A11" s="1033">
        <f>IF('Форма 4.2.1 | Т-ТЭ | ТСО'!$R$24="",1,0)</f>
        <v>1</v>
      </c>
    </row>
    <row r="12" ht="11.25">
      <c r="A12" s="1033">
        <f>IF('Форма 4.2.1 | Т-ТЭ | ТСО'!$T$24="",1,0)</f>
        <v>1</v>
      </c>
    </row>
    <row r="13" ht="11.25">
      <c r="A13" s="1033">
        <f>IF('Форма 4.2.1 | Т-ТЭ | ТСО'!$S$24="",1,0)</f>
        <v>0</v>
      </c>
    </row>
    <row r="14" ht="11.25">
      <c r="A14" s="1033">
        <f>IF('Форма 4.2.1 | Т-ТЭ | ТСО'!$U$24="",1,0)</f>
        <v>0</v>
      </c>
    </row>
    <row r="15" ht="11.25">
      <c r="A15" s="1033">
        <f>IF('Форма 4.2.1 | Т-ТЭ | потр'!$O$22="",1,0)</f>
        <v>0</v>
      </c>
    </row>
    <row r="16" ht="11.25">
      <c r="A16" s="1033">
        <f>IF('Форма 4.2.1 | Т-ТЭ | потр'!$O$23="",1,0)</f>
        <v>0</v>
      </c>
    </row>
    <row r="17" ht="11.25">
      <c r="A17" s="1033">
        <f>IF('Форма 4.2.1 | Т-ТЭ | потр'!$M$24="",1,0)</f>
        <v>0</v>
      </c>
    </row>
    <row r="18" ht="11.25">
      <c r="A18" s="1033">
        <f>IF('Форма 4.2.1 | Т-ТЭ | потр'!$R$24="",1,0)</f>
        <v>0</v>
      </c>
    </row>
    <row r="19" ht="11.25">
      <c r="A19" s="1033">
        <f>IF('Форма 4.2.1 | Т-ТЭ | потр'!$T$24="",1,0)</f>
        <v>0</v>
      </c>
    </row>
    <row r="20" ht="11.25">
      <c r="A20" s="1033">
        <f>IF('Форма 4.2.1 | Т-ТЭ | потр'!$S$24="",1,0)</f>
        <v>0</v>
      </c>
    </row>
    <row r="21" ht="11.25">
      <c r="A21" s="1033">
        <f>IF('Форма 4.2.1 | Т-ТЭ | потр'!$U$24="",1,0)</f>
        <v>0</v>
      </c>
    </row>
    <row r="22" ht="11.25">
      <c r="A22" s="1033">
        <f>IF('Форма 4.2.1 | Т-ТЭ | предел'!$O$24="",1,0)</f>
        <v>1</v>
      </c>
    </row>
    <row r="23" ht="11.25">
      <c r="A23" s="1033">
        <f>IF('Форма 4.2.1 | Т-ТЭ | предел'!$O$25="",1,0)</f>
        <v>1</v>
      </c>
    </row>
    <row r="24" ht="11.25">
      <c r="A24" s="1033">
        <f>IF('Форма 4.2.1 | Т-ТЭ | предел'!$M$26="",1,0)</f>
        <v>1</v>
      </c>
    </row>
    <row r="25" ht="11.25">
      <c r="A25" s="1033">
        <f>IF('Форма 4.2.1 | Т-ТЭ | предел'!$R$26="",1,0)</f>
        <v>1</v>
      </c>
    </row>
    <row r="26" ht="11.25">
      <c r="A26" s="1033">
        <f>IF('Форма 4.2.1 | Т-ТЭ | предел'!$T$26="",1,0)</f>
        <v>1</v>
      </c>
    </row>
    <row r="27" ht="11.25">
      <c r="A27" s="1033">
        <f>IF('Форма 4.2.1 | Т-ТЭ | предел'!$O$7="",1,0)</f>
        <v>0</v>
      </c>
    </row>
    <row r="28" ht="11.25">
      <c r="A28" s="1033">
        <f>IF('Форма 4.2.1 | Т-ТЭ | предел'!$S$26="",1,0)</f>
        <v>0</v>
      </c>
    </row>
    <row r="29" ht="11.25">
      <c r="A29" s="1033">
        <f>IF('Форма 4.2.1 | Т-ТЭ | предел'!$U$26="",1,0)</f>
        <v>0</v>
      </c>
    </row>
    <row r="30" ht="11.25">
      <c r="A30" s="1033">
        <f>IF('Форма 4.2.1 | Т-ТЭ | индикат'!$O$7="",1,0)</f>
        <v>1</v>
      </c>
    </row>
    <row r="31" ht="11.25">
      <c r="A31" s="1033">
        <f>IF('Форма 4.2.1 | Т-ТЭ | индикат'!$O$24="",1,0)</f>
        <v>1</v>
      </c>
    </row>
    <row r="32" ht="11.25">
      <c r="A32" s="1033">
        <f>IF('Форма 4.2.1 | Т-ТЭ | индикат'!$O$25="",1,0)</f>
        <v>1</v>
      </c>
    </row>
    <row r="33" ht="11.25">
      <c r="A33" s="1033">
        <f>IF('Форма 4.2.1 | Т-ТЭ | индикат'!$M$26="",1,0)</f>
        <v>1</v>
      </c>
    </row>
    <row r="34" ht="11.25">
      <c r="A34" s="1033">
        <f>IF('Форма 4.2.1 | Т-ТЭ | индикат'!$R$26="",1,0)</f>
        <v>1</v>
      </c>
    </row>
    <row r="35" ht="11.25">
      <c r="A35" s="1033">
        <f>IF('Форма 4.2.1 | Т-ТЭ | индикат'!$T$26="",1,0)</f>
        <v>1</v>
      </c>
    </row>
    <row r="36" ht="11.25">
      <c r="A36" s="1033">
        <f>IF('Форма 4.2.1 | Т-ТЭ | индикат'!$S$26="",1,0)</f>
        <v>0</v>
      </c>
    </row>
    <row r="37" ht="11.25">
      <c r="A37" s="1033">
        <f>IF('Форма 4.2.1 | Т-ТЭ | индикат'!$U$26="",1,0)</f>
        <v>0</v>
      </c>
    </row>
    <row r="38" ht="11.25">
      <c r="A38" s="1033">
        <f>IF('Форма 4.2.1 | Резерв мощности'!$O$22="",1,0)</f>
        <v>1</v>
      </c>
    </row>
    <row r="39" ht="11.25">
      <c r="A39" s="1033">
        <f>IF('Форма 4.2.1 | Резерв мощности'!$O$23="",1,0)</f>
        <v>1</v>
      </c>
    </row>
    <row r="40" ht="11.25">
      <c r="A40" s="1033">
        <f>IF('Форма 4.2.1 | Резерв мощности'!$M$24="",1,0)</f>
        <v>1</v>
      </c>
    </row>
    <row r="41" ht="11.25">
      <c r="A41" s="1033">
        <f>IF('Форма 4.2.1 | Резерв мощности'!$O$24="",1,0)</f>
        <v>1</v>
      </c>
    </row>
    <row r="42" ht="11.25">
      <c r="A42" s="1033">
        <f>IF('Форма 4.2.1 | Резерв мощности'!$R$24="",1,0)</f>
        <v>1</v>
      </c>
    </row>
    <row r="43" ht="11.25">
      <c r="A43" s="1033">
        <f>IF('Форма 4.2.1 | Резерв мощности'!$T$24="",1,0)</f>
        <v>1</v>
      </c>
    </row>
    <row r="44" ht="11.25">
      <c r="A44" s="1033">
        <f>IF('Форма 4.2.1 | Резерв мощности'!$S$24="",1,0)</f>
        <v>0</v>
      </c>
    </row>
    <row r="45" ht="11.25">
      <c r="A45" s="1033">
        <f>IF('Форма 4.2.1 | Резерв мощности'!$U$24="",1,0)</f>
        <v>0</v>
      </c>
    </row>
    <row r="46" ht="11.25">
      <c r="A46" s="1033">
        <f>IF('Форма 4.2.2 | Т-ТН'!$O$23="",1,0)</f>
        <v>1</v>
      </c>
    </row>
    <row r="47" ht="11.25">
      <c r="A47" s="1033">
        <f>IF('Форма 4.2.2 | Т-ТН'!$M$24="",1,0)</f>
        <v>1</v>
      </c>
    </row>
    <row r="48" ht="11.25">
      <c r="A48" s="1033">
        <f>IF('Форма 4.2.2 | Т-ТН'!$R$24="",1,0)</f>
        <v>1</v>
      </c>
    </row>
    <row r="49" ht="11.25">
      <c r="A49" s="1033">
        <f>IF('Форма 4.2.2 | Т-ТН'!$T$24="",1,0)</f>
        <v>1</v>
      </c>
    </row>
    <row r="50" ht="11.25">
      <c r="A50" s="1033">
        <f>IF('Форма 4.2.2 | Т-ТН'!$S$24="",1,0)</f>
        <v>0</v>
      </c>
    </row>
    <row r="51" ht="11.25">
      <c r="A51" s="1033">
        <f>IF('Форма 4.2.2 | Т-ТН'!$U$24="",1,0)</f>
        <v>0</v>
      </c>
    </row>
    <row r="52" ht="11.25">
      <c r="A52" s="1033">
        <f>IF('Форма 4.2.2 | Т-передача ТЭ'!$O$23="",1,0)</f>
        <v>1</v>
      </c>
    </row>
    <row r="53" ht="11.25">
      <c r="A53" s="1033">
        <f>IF('Форма 4.2.2 | Т-передача ТЭ'!$M$24="",1,0)</f>
        <v>1</v>
      </c>
    </row>
    <row r="54" ht="11.25">
      <c r="A54" s="1033">
        <f>IF('Форма 4.2.2 | Т-передача ТЭ'!$R$24="",1,0)</f>
        <v>1</v>
      </c>
    </row>
    <row r="55" ht="11.25">
      <c r="A55" s="1033">
        <f>IF('Форма 4.2.2 | Т-передача ТЭ'!$T$24="",1,0)</f>
        <v>1</v>
      </c>
    </row>
    <row r="56" ht="11.25">
      <c r="A56" s="1033">
        <f>IF('Форма 4.2.2 | Т-передача ТЭ'!$S$24="",1,0)</f>
        <v>0</v>
      </c>
    </row>
    <row r="57" ht="11.25">
      <c r="A57" s="1033">
        <f>IF('Форма 4.2.2 | Т-передача ТЭ'!$U$24="",1,0)</f>
        <v>0</v>
      </c>
    </row>
    <row r="58" ht="11.25">
      <c r="A58" s="1033">
        <f>IF('Форма 4.2.2 | Т-передача ТН'!$O$23="",1,0)</f>
        <v>1</v>
      </c>
    </row>
    <row r="59" ht="11.25">
      <c r="A59" s="1033">
        <f>IF('Форма 4.2.2 | Т-передача ТН'!$M$24="",1,0)</f>
        <v>1</v>
      </c>
    </row>
    <row r="60" ht="11.25">
      <c r="A60" s="1033">
        <f>IF('Форма 4.2.2 | Т-передача ТН'!$R$24="",1,0)</f>
        <v>1</v>
      </c>
    </row>
    <row r="61" ht="11.25">
      <c r="A61" s="1033">
        <f>IF('Форма 4.2.2 | Т-передача ТН'!$T$24="",1,0)</f>
        <v>1</v>
      </c>
    </row>
    <row r="62" ht="11.25">
      <c r="A62" s="1033">
        <f>IF('Форма 4.2.2 | Т-передача ТН'!$S$24="",1,0)</f>
        <v>0</v>
      </c>
    </row>
    <row r="63" ht="11.25">
      <c r="A63" s="1033">
        <f>IF('Форма 4.2.2 | Т-передача ТН'!$U$24="",1,0)</f>
        <v>0</v>
      </c>
    </row>
    <row r="64" ht="11.25">
      <c r="A64" s="1033">
        <f>IF('Форма 4.2.3 | Т-гор.вода'!$O$23="",1,0)</f>
        <v>1</v>
      </c>
    </row>
    <row r="65" ht="11.25">
      <c r="A65" s="1033">
        <f>IF('Форма 4.2.3 | Т-гор.вода'!$M$24="",1,0)</f>
        <v>0</v>
      </c>
    </row>
    <row r="66" ht="11.25">
      <c r="A66" s="1033">
        <f>IF('Форма 4.2.3 | Т-гор.вода'!$W$24="",1,0)</f>
        <v>1</v>
      </c>
    </row>
    <row r="67" ht="11.25">
      <c r="A67" s="1033">
        <f>IF('Форма 4.2.3 | Т-гор.вода'!$Y$24="",1,0)</f>
        <v>1</v>
      </c>
    </row>
    <row r="68" ht="11.25">
      <c r="A68" s="1033">
        <f>IF('Форма 4.2.3 | Т-гор.вода'!$M$25="",1,0)</f>
        <v>1</v>
      </c>
    </row>
    <row r="69" ht="11.25">
      <c r="A69" s="1033">
        <f>IF('Форма 4.2.3 | Т-гор.вода'!$X$24="",1,0)</f>
        <v>0</v>
      </c>
    </row>
    <row r="70" ht="11.25">
      <c r="A70" s="1033">
        <f>IF('Форма 4.2.3 | Т-гор.вода'!$Z$24="",1,0)</f>
        <v>0</v>
      </c>
    </row>
    <row r="71" ht="11.25">
      <c r="A71" s="1033">
        <f>IF('Форма 4.2.4 | Т-подкл'!$AB$23="",1,0)</f>
        <v>1</v>
      </c>
    </row>
    <row r="72" ht="11.25">
      <c r="A72" s="1033">
        <f>IF('Форма 4.2.4 | Т-подкл'!$AD$23="",1,0)</f>
        <v>1</v>
      </c>
    </row>
    <row r="73" ht="11.25">
      <c r="A73" s="1033">
        <f>IF('Форма 4.2.4 | Т-подкл'!$N$23="",1,0)</f>
        <v>0</v>
      </c>
    </row>
    <row r="74" ht="11.25">
      <c r="A74" s="1033">
        <f>IF('Форма 4.2.4 | Т-подкл'!$R$23="",1,0)</f>
        <v>0</v>
      </c>
    </row>
    <row r="75" ht="11.25">
      <c r="A75" s="1033">
        <f>IF('Форма 4.2.4 | Т-подкл'!$V$23="",1,0)</f>
        <v>0</v>
      </c>
    </row>
    <row r="76" ht="11.25">
      <c r="A76" s="1033">
        <f>IF('Форма 4.2.4 | Т-подкл'!$AC$23="",1,0)</f>
        <v>0</v>
      </c>
    </row>
    <row r="77" ht="11.25">
      <c r="A77" s="1033">
        <f>IF('Форма 4.2.4 | Т-подкл'!$AE$23="",1,0)</f>
        <v>0</v>
      </c>
    </row>
    <row r="78" ht="11.25">
      <c r="A78" s="1033">
        <f>IF('Форма 4.2.5 | Т-подкл(инд)'!$M$23="",1,0)</f>
        <v>1</v>
      </c>
    </row>
    <row r="79" ht="11.25">
      <c r="A79" s="1033">
        <f>IF('Форма 4.2.5 | Т-подкл(инд)'!$P$23="",1,0)</f>
        <v>1</v>
      </c>
    </row>
    <row r="80" ht="11.25">
      <c r="A80" s="1033">
        <f>IF('Форма 4.2.5 | Т-подкл(инд)'!$Q$23="",1,0)</f>
        <v>1</v>
      </c>
    </row>
    <row r="81" ht="11.25">
      <c r="A81" s="1033">
        <f>IF('Форма 4.2.5 | Т-подкл(инд)'!$R$23="",1,0)</f>
        <v>1</v>
      </c>
    </row>
    <row r="82" ht="11.25">
      <c r="A82" s="1033">
        <f>IF('Форма 4.2.5 | Т-подкл(инд)'!$S$23="",1,0)</f>
        <v>1</v>
      </c>
    </row>
    <row r="83" ht="11.25">
      <c r="A83" s="1033">
        <f>IF('Форма 4.2.5 | Т-подкл(инд)'!$T$23="",1,0)</f>
        <v>0</v>
      </c>
    </row>
    <row r="84" ht="11.25">
      <c r="A84" s="1033">
        <f>IF('Форма 4.2.5 | Т-подкл(инд)'!$V$23="",1,0)</f>
        <v>0</v>
      </c>
    </row>
    <row r="85" ht="11.25">
      <c r="A85" s="1033">
        <f>IF('Форма 4.7'!$E$12="",1,0)</f>
        <v>1</v>
      </c>
    </row>
    <row r="86" ht="11.25">
      <c r="A86" s="1033">
        <f>IF('Форма 4.7'!$F$12="",1,0)</f>
        <v>1</v>
      </c>
    </row>
    <row r="87" ht="11.25">
      <c r="A87" s="1033">
        <f>IF('Форма 4.8'!$G$11="",1,0)</f>
        <v>1</v>
      </c>
    </row>
    <row r="88" ht="11.25">
      <c r="A88" s="1033">
        <f>IF('Форма 4.8'!$G$12="",1,0)</f>
        <v>1</v>
      </c>
    </row>
    <row r="89" ht="11.25">
      <c r="A89" s="1033">
        <f>IF('Форма 4.8'!$H$12="",1,0)</f>
        <v>1</v>
      </c>
    </row>
    <row r="90" ht="11.25">
      <c r="A90" s="1033">
        <f>IF('Форма 4.8'!$H$13="",1,0)</f>
        <v>1</v>
      </c>
    </row>
    <row r="91" ht="11.25">
      <c r="A91" s="1033">
        <f>IF('Форма 4.8'!$E$15="",1,0)</f>
        <v>1</v>
      </c>
    </row>
    <row r="92" ht="11.25">
      <c r="A92" s="1033">
        <f>IF('Форма 4.8'!$H$15="",1,0)</f>
        <v>1</v>
      </c>
    </row>
    <row r="93" ht="11.25">
      <c r="A93" s="1033">
        <f>IF('Форма 4.8'!$G$18="",1,0)</f>
        <v>1</v>
      </c>
    </row>
    <row r="94" ht="11.25">
      <c r="A94" s="1033">
        <f>IF('Форма 4.8'!$G$22="",1,0)</f>
        <v>1</v>
      </c>
    </row>
    <row r="95" ht="11.25">
      <c r="A95" s="1033">
        <f>IF('Форма 4.8'!$G$25="",1,0)</f>
        <v>1</v>
      </c>
    </row>
    <row r="96" ht="11.25">
      <c r="A96" s="1033">
        <f>IF('Форма 4.8'!$E$31="",1,0)</f>
        <v>1</v>
      </c>
    </row>
    <row r="97" ht="11.25">
      <c r="A97" s="1033">
        <f>IF('Форма 4.8'!$H$31="",1,0)</f>
        <v>1</v>
      </c>
    </row>
    <row r="98" ht="11.25">
      <c r="A98" s="1033">
        <f>IF('Форма 4.8'!$G$28="",1,0)</f>
        <v>1</v>
      </c>
    </row>
    <row r="99" ht="11.25">
      <c r="A99" s="1033">
        <f>IF('Форма 1.0.2'!$E$12="",1,0)</f>
        <v>1</v>
      </c>
    </row>
    <row r="100" ht="11.25">
      <c r="A100" s="1033">
        <f>IF('Форма 1.0.2'!$F$12="",1,0)</f>
        <v>1</v>
      </c>
    </row>
    <row r="101" ht="11.25">
      <c r="A101" s="1033">
        <f>IF('Форма 1.0.2'!$G$12="",1,0)</f>
        <v>1</v>
      </c>
    </row>
    <row r="102" ht="11.25">
      <c r="A102" s="1033">
        <f>IF('Форма 1.0.2'!$H$12="",1,0)</f>
        <v>1</v>
      </c>
    </row>
    <row r="103" ht="11.25">
      <c r="A103" s="1033">
        <f>IF('Форма 1.0.2'!$I$12="",1,0)</f>
        <v>1</v>
      </c>
    </row>
    <row r="104" ht="11.25">
      <c r="A104" s="1033">
        <f>IF('Форма 1.0.2'!$J$12="",1,0)</f>
        <v>1</v>
      </c>
    </row>
    <row r="105" ht="11.25">
      <c r="A105" s="1033">
        <f>IF('Сведения об изменении'!$E$12="",1,0)</f>
        <v>1</v>
      </c>
    </row>
    <row r="106" ht="11.25">
      <c r="A106" s="1093">
        <f>IF('Форма 4.2.4 | Т-подкл'!$AA$23="",1,0)</f>
        <v>1</v>
      </c>
    </row>
    <row r="107" ht="11.25">
      <c r="A107" s="1093">
        <f>IF('Форма 4.2.4 | Т-подкл'!$Z$23="",1,0)</f>
        <v>1</v>
      </c>
    </row>
    <row r="108" ht="11.25">
      <c r="A108" s="1101">
        <f>IF(Территории!$E$12="",1,0)</f>
        <v>0</v>
      </c>
    </row>
    <row r="109" ht="11.25">
      <c r="A109" s="1101">
        <f>IF('Перечень тарифов'!$E$21="",1,0)</f>
        <v>0</v>
      </c>
    </row>
    <row r="110" ht="11.25">
      <c r="A110" s="1101">
        <f>IF('Перечень тарифов'!$F$21="",1,0)</f>
        <v>0</v>
      </c>
    </row>
    <row r="111" ht="11.25">
      <c r="A111" s="1101">
        <f>IF('Перечень тарифов'!$G$21="",1,0)</f>
        <v>0</v>
      </c>
    </row>
    <row r="112" ht="11.25">
      <c r="A112" s="1101">
        <f>IF('Перечень тарифов'!$K$21="",1,0)</f>
        <v>0</v>
      </c>
    </row>
    <row r="113" ht="11.25">
      <c r="A113" s="1101">
        <f>IF('Перечень тарифов'!$O$21="",1,0)</f>
        <v>0</v>
      </c>
    </row>
    <row r="114" ht="11.25">
      <c r="A114" s="1101">
        <f>IF('Перечень тарифов'!$S$21="",1,0)</f>
        <v>0</v>
      </c>
    </row>
    <row r="115" ht="11.25">
      <c r="A115" s="1101">
        <f>IF('Форма 4.2.1 | Т-ТЭ | потр'!$O$24="",1,0)</f>
        <v>0</v>
      </c>
    </row>
    <row r="116" ht="11.25">
      <c r="A116" s="1101">
        <f>IF('Форма 4.2.1 | Т-ТЭ | потр'!$Y$24="",1,0)</f>
        <v>0</v>
      </c>
    </row>
    <row r="117" ht="11.25">
      <c r="A117" s="1101">
        <f>IF('Форма 4.2.1 | Т-ТЭ | потр'!$AA$24="",1,0)</f>
        <v>0</v>
      </c>
    </row>
    <row r="118" ht="11.25">
      <c r="A118" s="1101">
        <f>IF('Форма 4.2.1 | Т-ТЭ | потр'!$V$24="",1,0)</f>
        <v>0</v>
      </c>
    </row>
    <row r="119" ht="11.25">
      <c r="A119" s="1101">
        <f>IF('Форма 4.2.1 | Т-ТЭ | потр'!$Z$24="",1,0)</f>
        <v>0</v>
      </c>
    </row>
    <row r="120" ht="11.25">
      <c r="A120" s="1101">
        <f>IF('Форма 4.2.1 | Т-ТЭ | потр'!$AB$24="",1,0)</f>
        <v>0</v>
      </c>
    </row>
    <row r="121" ht="11.25">
      <c r="A121" s="1101">
        <f>IF('Форма 4.2.1 | Т-ТЭ | потр'!$O$27="",1,0)</f>
        <v>0</v>
      </c>
    </row>
    <row r="122" ht="11.25">
      <c r="A122" s="1101">
        <f>IF('Форма 4.2.1 | Т-ТЭ | потр'!$M$28="",1,0)</f>
        <v>0</v>
      </c>
    </row>
    <row r="123" ht="11.25">
      <c r="A123" s="1101">
        <f>IF('Форма 4.2.1 | Т-ТЭ | потр'!$O$28="",1,0)</f>
        <v>0</v>
      </c>
    </row>
    <row r="124" ht="11.25">
      <c r="A124" s="1101">
        <f>IF('Форма 4.2.1 | Т-ТЭ | потр'!$R$28="",1,0)</f>
        <v>0</v>
      </c>
    </row>
    <row r="125" ht="11.25">
      <c r="A125" s="1101">
        <f>IF('Форма 4.2.1 | Т-ТЭ | потр'!$T$28="",1,0)</f>
        <v>0</v>
      </c>
    </row>
    <row r="126" ht="11.25">
      <c r="A126" s="1101">
        <f>IF('Форма 4.2.1 | Т-ТЭ | потр'!$V$28="",1,0)</f>
        <v>0</v>
      </c>
    </row>
    <row r="127" ht="11.25">
      <c r="A127" s="1101">
        <f>IF('Форма 4.2.1 | Т-ТЭ | потр'!$Y$28="",1,0)</f>
        <v>0</v>
      </c>
    </row>
    <row r="128" ht="11.25">
      <c r="A128" s="1101">
        <f>IF('Форма 4.2.1 | Т-ТЭ | потр'!$AA$28="",1,0)</f>
        <v>0</v>
      </c>
    </row>
    <row r="129" ht="11.25">
      <c r="A129" s="1101">
        <f>IF('Форма 4.2.1 | Т-ТЭ | потр'!$S$28="",1,0)</f>
        <v>0</v>
      </c>
    </row>
    <row r="130" ht="11.25">
      <c r="A130" s="1101">
        <f>IF('Форма 4.2.1 | Т-ТЭ | потр'!$U$28="",1,0)</f>
        <v>0</v>
      </c>
    </row>
    <row r="131" ht="11.25">
      <c r="A131" s="1101">
        <f>IF('Форма 4.2.1 | Т-ТЭ | потр'!$Z$28="",1,0)</f>
        <v>0</v>
      </c>
    </row>
    <row r="132" ht="11.25">
      <c r="A132" s="1101">
        <f>IF('Форма 4.2.1 | Т-ТЭ | потр'!$AB$28="",1,0)</f>
        <v>0</v>
      </c>
    </row>
    <row r="133" ht="11.25">
      <c r="A133" s="1101">
        <f>IF('Форма 4.2.1 | Т-ТЭ | потр'!$O$31="",1,0)</f>
        <v>0</v>
      </c>
    </row>
    <row r="134" ht="11.25">
      <c r="A134" s="1101">
        <f>IF('Форма 4.2.1 | Т-ТЭ | потр'!$M$32="",1,0)</f>
        <v>0</v>
      </c>
    </row>
    <row r="135" ht="11.25">
      <c r="A135" s="1101">
        <f>IF('Форма 4.2.1 | Т-ТЭ | потр'!$O$32="",1,0)</f>
        <v>0</v>
      </c>
    </row>
    <row r="136" ht="11.25">
      <c r="A136" s="1101">
        <f>IF('Форма 4.2.1 | Т-ТЭ | потр'!$R$32="",1,0)</f>
        <v>0</v>
      </c>
    </row>
    <row r="137" ht="11.25">
      <c r="A137" s="1101">
        <f>IF('Форма 4.2.1 | Т-ТЭ | потр'!$T$32="",1,0)</f>
        <v>0</v>
      </c>
    </row>
    <row r="138" ht="11.25">
      <c r="A138" s="1101">
        <f>IF('Форма 4.2.1 | Т-ТЭ | потр'!$V$32="",1,0)</f>
        <v>0</v>
      </c>
    </row>
    <row r="139" ht="11.25">
      <c r="A139" s="1101">
        <f>IF('Форма 4.2.1 | Т-ТЭ | потр'!$Y$32="",1,0)</f>
        <v>0</v>
      </c>
    </row>
    <row r="140" ht="11.25">
      <c r="A140" s="1101">
        <f>IF('Форма 4.2.1 | Т-ТЭ | потр'!$AA$32="",1,0)</f>
        <v>0</v>
      </c>
    </row>
    <row r="141" ht="11.25">
      <c r="A141" s="1101">
        <f>IF('Форма 4.2.1 | Т-ТЭ | потр'!$S$32="",1,0)</f>
        <v>0</v>
      </c>
    </row>
    <row r="142" ht="11.25">
      <c r="A142" s="1101">
        <f>IF('Форма 4.2.1 | Т-ТЭ | потр'!$U$32="",1,0)</f>
        <v>0</v>
      </c>
    </row>
    <row r="143" ht="11.25">
      <c r="A143" s="1101">
        <f>IF('Форма 4.2.1 | Т-ТЭ | потр'!$Z$32="",1,0)</f>
        <v>0</v>
      </c>
    </row>
    <row r="144" ht="11.25">
      <c r="A144" s="1101">
        <f>IF('Форма 4.2.1 | Т-ТЭ | потр'!$AB$32="",1,0)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C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17" customWidth="1"/>
  </cols>
  <sheetData>
    <row r="1" spans="1:3" ht="11.25">
      <c r="A1" s="1117" t="s">
        <v>512</v>
      </c>
      <c r="B1" s="1117" t="s">
        <v>513</v>
      </c>
      <c r="C1" s="1117" t="s">
        <v>67</v>
      </c>
    </row>
    <row r="2" spans="1:3" ht="11.25">
      <c r="A2" s="1117">
        <v>4189678</v>
      </c>
      <c r="B2" s="1117" t="s">
        <v>1536</v>
      </c>
      <c r="C2" s="1117" t="s">
        <v>1537</v>
      </c>
    </row>
    <row r="3" spans="1:3" ht="11.25">
      <c r="A3" s="1117">
        <v>4190415</v>
      </c>
      <c r="B3" s="1117" t="s">
        <v>1538</v>
      </c>
      <c r="C3" s="1117" t="s">
        <v>1537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CC99"/>
  </sheetPr>
  <dimension ref="B3:B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59" customWidth="1"/>
    <col min="2" max="2" width="66.00390625" style="259" customWidth="1"/>
    <col min="3" max="16384" width="9.140625" style="259" customWidth="1"/>
  </cols>
  <sheetData>
    <row r="3" ht="11.25">
      <c r="B3" s="354" t="s">
        <v>3294</v>
      </c>
    </row>
    <row r="4" ht="11.25">
      <c r="B4" s="354" t="s">
        <v>516</v>
      </c>
    </row>
    <row r="5" ht="11.25">
      <c r="B5" s="354" t="s">
        <v>517</v>
      </c>
    </row>
    <row r="6" ht="11.25">
      <c r="B6" s="354" t="s">
        <v>518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91" customWidth="1"/>
    <col min="2" max="16384" width="9.140625" style="19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CC99"/>
  </sheetPr>
  <dimension ref="A1:E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8.421875" style="228" customWidth="1"/>
    <col min="2" max="16384" width="9.140625" style="228" customWidth="1"/>
  </cols>
  <sheetData>
    <row r="1" spans="1:5" ht="15">
      <c r="A1" s="229" t="s">
        <v>392</v>
      </c>
      <c r="B1" s="229" t="s">
        <v>393</v>
      </c>
      <c r="C1" s="229"/>
      <c r="D1" s="229"/>
      <c r="E1" s="229"/>
    </row>
    <row r="2" spans="1:5" ht="15">
      <c r="A2" s="229"/>
      <c r="B2" s="229"/>
      <c r="C2" s="229"/>
      <c r="D2" s="229"/>
      <c r="E2" s="229"/>
    </row>
    <row r="3" spans="1:5" ht="15">
      <c r="A3" s="229"/>
      <c r="B3" s="229"/>
      <c r="C3" s="229"/>
      <c r="D3" s="229"/>
      <c r="E3" s="229"/>
    </row>
    <row r="4" spans="1:5" ht="15">
      <c r="A4" s="229"/>
      <c r="B4" s="229"/>
      <c r="C4" s="229"/>
      <c r="D4" s="229"/>
      <c r="E4" s="229"/>
    </row>
    <row r="5" spans="1:5" ht="15">
      <c r="A5" s="229"/>
      <c r="B5" s="229"/>
      <c r="C5" s="229"/>
      <c r="D5" s="229"/>
      <c r="E5" s="229"/>
    </row>
    <row r="6" spans="1:5" ht="15">
      <c r="A6" s="229"/>
      <c r="B6" s="229"/>
      <c r="C6" s="229"/>
      <c r="D6" s="229"/>
      <c r="E6" s="229"/>
    </row>
    <row r="7" spans="1:5" ht="15">
      <c r="A7" s="229"/>
      <c r="B7" s="229"/>
      <c r="C7" s="229"/>
      <c r="D7" s="229"/>
      <c r="E7" s="229"/>
    </row>
    <row r="8" spans="1:5" ht="15">
      <c r="A8" s="229"/>
      <c r="B8" s="229"/>
      <c r="C8" s="229"/>
      <c r="D8" s="229"/>
      <c r="E8" s="229"/>
    </row>
  </sheetData>
  <sheetProtection formatColumns="0" formatRows="0"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7"/>
  </sheetPr>
  <dimension ref="A1:B1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117" customWidth="1"/>
    <col min="2" max="2" width="65.28125" style="1117" customWidth="1"/>
    <col min="3" max="3" width="41.00390625" style="1117" customWidth="1"/>
    <col min="4" max="16384" width="9.140625" style="1117" customWidth="1"/>
  </cols>
  <sheetData>
    <row r="1" spans="1:2" ht="11.25">
      <c r="A1" s="1117" t="s">
        <v>330</v>
      </c>
      <c r="B1" s="1117" t="s">
        <v>331</v>
      </c>
    </row>
    <row r="2" spans="1:2" ht="11.25">
      <c r="A2" s="1117">
        <v>4213775</v>
      </c>
      <c r="B2" s="1117" t="s">
        <v>613</v>
      </c>
    </row>
    <row r="3" spans="1:2" ht="11.25">
      <c r="A3" s="1117">
        <v>4213784</v>
      </c>
      <c r="B3" s="1117" t="s">
        <v>772</v>
      </c>
    </row>
    <row r="4" spans="1:2" ht="11.25">
      <c r="A4" s="1117">
        <v>4213781</v>
      </c>
      <c r="B4" s="1117" t="s">
        <v>771</v>
      </c>
    </row>
    <row r="5" spans="1:2" ht="11.25">
      <c r="A5" s="1117">
        <v>4213776</v>
      </c>
      <c r="B5" s="1117" t="s">
        <v>614</v>
      </c>
    </row>
    <row r="6" spans="1:2" ht="11.25">
      <c r="A6" s="1117">
        <v>4213777</v>
      </c>
      <c r="B6" s="1117" t="s">
        <v>615</v>
      </c>
    </row>
    <row r="7" spans="1:2" ht="11.25">
      <c r="A7" s="1117">
        <v>4238670</v>
      </c>
      <c r="B7" s="1117" t="s">
        <v>762</v>
      </c>
    </row>
    <row r="8" spans="1:2" ht="11.25">
      <c r="A8" s="1117">
        <v>4213778</v>
      </c>
      <c r="B8" s="1117" t="s">
        <v>616</v>
      </c>
    </row>
    <row r="9" spans="1:2" ht="11.25">
      <c r="A9" s="1117">
        <v>4213780</v>
      </c>
      <c r="B9" s="1117" t="s">
        <v>617</v>
      </c>
    </row>
    <row r="10" spans="1:2" ht="11.25">
      <c r="A10" s="1117">
        <v>4213779</v>
      </c>
      <c r="B10" s="1117" t="s">
        <v>620</v>
      </c>
    </row>
    <row r="11" spans="1:2" ht="11.25">
      <c r="A11" s="1117">
        <v>4213783</v>
      </c>
      <c r="B11" s="1117" t="s">
        <v>619</v>
      </c>
    </row>
    <row r="12" spans="1:2" ht="11.25">
      <c r="A12" s="1117">
        <v>4213782</v>
      </c>
      <c r="B12" s="1117" t="s">
        <v>618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CCFF"/>
  </sheetPr>
  <dimension ref="A1:L54"/>
  <sheetViews>
    <sheetView showGridLines="0" tabSelected="1" zoomScalePageLayoutView="0" workbookViewId="0" topLeftCell="D13">
      <selection activeCell="K36" sqref="K36"/>
    </sheetView>
  </sheetViews>
  <sheetFormatPr defaultColWidth="9.140625" defaultRowHeight="11.25"/>
  <cols>
    <col min="1" max="1" width="10.7109375" style="198" hidden="1" customWidth="1"/>
    <col min="2" max="2" width="10.7109375" style="90" hidden="1" customWidth="1"/>
    <col min="3" max="3" width="3.7109375" style="20" hidden="1" customWidth="1"/>
    <col min="4" max="4" width="1.7109375" style="23" customWidth="1"/>
    <col min="5" max="5" width="55.28125" style="23" customWidth="1"/>
    <col min="6" max="6" width="50.7109375" style="23" customWidth="1"/>
    <col min="7" max="7" width="3.7109375" style="22" customWidth="1"/>
    <col min="8" max="8" width="9.140625" style="23" customWidth="1"/>
    <col min="9" max="9" width="9.140625" style="55" customWidth="1"/>
    <col min="10" max="10" width="30.00390625" style="23" customWidth="1"/>
    <col min="11" max="16384" width="9.140625" style="23" customWidth="1"/>
  </cols>
  <sheetData>
    <row r="1" spans="1:9" s="387" customFormat="1" ht="3" customHeight="1">
      <c r="A1" s="385"/>
      <c r="B1" s="386"/>
      <c r="F1" s="387">
        <v>26555644</v>
      </c>
      <c r="G1" s="388"/>
      <c r="I1" s="388"/>
    </row>
    <row r="2" spans="1:12" s="18" customFormat="1" ht="14.25">
      <c r="A2" s="197"/>
      <c r="B2" s="90"/>
      <c r="E2" s="393" t="str">
        <f>"Код шаблона: "&amp;GetCode()</f>
        <v>Код шаблона: FAS.JKH.OPEN.INFO.PRICE.WARM</v>
      </c>
      <c r="F2" s="442"/>
      <c r="G2" s="392"/>
      <c r="H2" s="392"/>
      <c r="I2" s="392"/>
      <c r="J2" s="392"/>
      <c r="K2" s="392"/>
      <c r="L2" s="392"/>
    </row>
    <row r="3" spans="5:12" ht="14.25">
      <c r="E3" s="394" t="str">
        <f>"Версия "&amp;GetVersion()</f>
        <v>Версия 1.0.2</v>
      </c>
      <c r="F3" s="442"/>
      <c r="G3" s="43"/>
      <c r="H3" s="43"/>
      <c r="I3" s="43"/>
      <c r="J3" s="43"/>
      <c r="K3" s="43"/>
      <c r="L3" s="261"/>
    </row>
    <row r="4" spans="1:9" s="372" customFormat="1" ht="6">
      <c r="A4" s="366"/>
      <c r="B4" s="367"/>
      <c r="C4" s="368"/>
      <c r="D4" s="369"/>
      <c r="E4" s="389"/>
      <c r="F4" s="390"/>
      <c r="G4" s="391"/>
      <c r="I4" s="373"/>
    </row>
    <row r="5" spans="4:10" ht="22.5">
      <c r="D5" s="24"/>
      <c r="E5" s="1148" t="s">
        <v>770</v>
      </c>
      <c r="F5" s="1149"/>
      <c r="G5" s="435"/>
      <c r="J5" s="309"/>
    </row>
    <row r="6" spans="1:9" s="372" customFormat="1" ht="6">
      <c r="A6" s="366"/>
      <c r="B6" s="367"/>
      <c r="C6" s="368"/>
      <c r="D6" s="369"/>
      <c r="E6" s="374"/>
      <c r="F6" s="375"/>
      <c r="G6" s="376"/>
      <c r="I6" s="373"/>
    </row>
    <row r="7" spans="4:7" ht="27">
      <c r="D7" s="24"/>
      <c r="E7" s="25" t="s">
        <v>52</v>
      </c>
      <c r="F7" s="328" t="s">
        <v>97</v>
      </c>
      <c r="G7" s="384"/>
    </row>
    <row r="8" spans="1:9" s="372" customFormat="1" ht="6">
      <c r="A8" s="366"/>
      <c r="B8" s="367"/>
      <c r="C8" s="368"/>
      <c r="D8" s="369"/>
      <c r="E8" s="370"/>
      <c r="F8" s="371"/>
      <c r="G8" s="369"/>
      <c r="I8" s="373"/>
    </row>
    <row r="9" spans="4:7" ht="33.75">
      <c r="D9" s="24"/>
      <c r="E9" s="25" t="s">
        <v>474</v>
      </c>
      <c r="F9" s="349" t="s">
        <v>85</v>
      </c>
      <c r="G9" s="383"/>
    </row>
    <row r="10" spans="1:9" s="372" customFormat="1" ht="6">
      <c r="A10" s="377"/>
      <c r="B10" s="367"/>
      <c r="C10" s="368"/>
      <c r="D10" s="378"/>
      <c r="E10" s="374"/>
      <c r="F10" s="379"/>
      <c r="G10" s="380"/>
      <c r="I10" s="373"/>
    </row>
    <row r="11" spans="1:7" ht="27">
      <c r="A11" s="200"/>
      <c r="D11" s="24"/>
      <c r="E11" s="81" t="s">
        <v>472</v>
      </c>
      <c r="F11" s="1119" t="s">
        <v>1539</v>
      </c>
      <c r="G11" s="381"/>
    </row>
    <row r="12" spans="4:7" ht="27">
      <c r="D12" s="24"/>
      <c r="E12" s="81" t="s">
        <v>473</v>
      </c>
      <c r="F12" s="1119" t="s">
        <v>1540</v>
      </c>
      <c r="G12" s="383"/>
    </row>
    <row r="13" spans="1:9" s="372" customFormat="1" ht="6">
      <c r="A13" s="377"/>
      <c r="B13" s="367"/>
      <c r="C13" s="368"/>
      <c r="D13" s="378"/>
      <c r="E13" s="374"/>
      <c r="F13" s="379"/>
      <c r="G13" s="380"/>
      <c r="I13" s="373"/>
    </row>
    <row r="14" spans="4:7" ht="27">
      <c r="D14" s="24"/>
      <c r="E14" s="81" t="s">
        <v>369</v>
      </c>
      <c r="F14" s="329" t="s">
        <v>42</v>
      </c>
      <c r="G14" s="383"/>
    </row>
    <row r="15" spans="4:7" ht="27" hidden="1">
      <c r="D15" s="24"/>
      <c r="E15" s="81" t="s">
        <v>299</v>
      </c>
      <c r="F15" s="331" t="s">
        <v>777</v>
      </c>
      <c r="G15" s="383"/>
    </row>
    <row r="16" spans="4:7" ht="27" hidden="1">
      <c r="D16" s="24"/>
      <c r="E16" s="81" t="s">
        <v>600</v>
      </c>
      <c r="F16" s="331"/>
      <c r="G16" s="383"/>
    </row>
    <row r="17" spans="4:7" ht="19.5">
      <c r="D17" s="24"/>
      <c r="E17" s="25"/>
      <c r="F17" s="445" t="s">
        <v>608</v>
      </c>
      <c r="G17" s="21"/>
    </row>
    <row r="18" spans="4:7" ht="27">
      <c r="D18" s="24"/>
      <c r="E18" s="81" t="s">
        <v>502</v>
      </c>
      <c r="F18" s="329" t="s">
        <v>3283</v>
      </c>
      <c r="G18" s="383"/>
    </row>
    <row r="19" spans="4:7" ht="27">
      <c r="D19" s="24"/>
      <c r="E19" s="81" t="s">
        <v>597</v>
      </c>
      <c r="F19" s="330" t="s">
        <v>3284</v>
      </c>
      <c r="G19" s="383"/>
    </row>
    <row r="20" spans="4:7" ht="27">
      <c r="D20" s="24"/>
      <c r="E20" s="81" t="s">
        <v>596</v>
      </c>
      <c r="F20" s="329" t="s">
        <v>3285</v>
      </c>
      <c r="G20" s="383"/>
    </row>
    <row r="21" spans="4:7" ht="27">
      <c r="D21" s="24"/>
      <c r="E21" s="81" t="s">
        <v>501</v>
      </c>
      <c r="F21" s="329" t="s">
        <v>3286</v>
      </c>
      <c r="G21" s="383"/>
    </row>
    <row r="22" spans="4:7" ht="19.5" hidden="1">
      <c r="D22" s="24"/>
      <c r="E22" s="25"/>
      <c r="F22" s="445" t="s">
        <v>609</v>
      </c>
      <c r="G22" s="21"/>
    </row>
    <row r="23" spans="4:7" ht="27" hidden="1">
      <c r="D23" s="24"/>
      <c r="E23" s="81" t="s">
        <v>612</v>
      </c>
      <c r="F23" s="333"/>
      <c r="G23" s="383"/>
    </row>
    <row r="24" spans="4:7" ht="27" hidden="1">
      <c r="D24" s="24"/>
      <c r="E24" s="81" t="s">
        <v>611</v>
      </c>
      <c r="F24" s="331"/>
      <c r="G24" s="383"/>
    </row>
    <row r="25" spans="4:7" ht="27" hidden="1">
      <c r="D25" s="24"/>
      <c r="E25" s="81" t="s">
        <v>610</v>
      </c>
      <c r="F25" s="333"/>
      <c r="G25" s="383"/>
    </row>
    <row r="26" spans="4:7" ht="27" hidden="1">
      <c r="D26" s="24"/>
      <c r="E26" s="81" t="s">
        <v>501</v>
      </c>
      <c r="F26" s="333"/>
      <c r="G26" s="383"/>
    </row>
    <row r="27" spans="1:9" s="372" customFormat="1" ht="34.5" customHeight="1">
      <c r="A27" s="377"/>
      <c r="B27" s="367"/>
      <c r="C27" s="368"/>
      <c r="D27" s="378"/>
      <c r="E27" s="374"/>
      <c r="F27" s="379"/>
      <c r="G27" s="380"/>
      <c r="I27" s="373"/>
    </row>
    <row r="28" spans="4:7" ht="27">
      <c r="D28" s="24"/>
      <c r="E28" s="81" t="s">
        <v>170</v>
      </c>
      <c r="F28" s="349" t="s">
        <v>85</v>
      </c>
      <c r="G28" s="383"/>
    </row>
    <row r="29" spans="3:7" ht="27">
      <c r="C29" s="28"/>
      <c r="D29" s="29"/>
      <c r="E29" s="30" t="s">
        <v>79</v>
      </c>
      <c r="F29" s="332" t="s">
        <v>2738</v>
      </c>
      <c r="G29" s="382"/>
    </row>
    <row r="30" spans="3:7" ht="27" hidden="1">
      <c r="C30" s="28"/>
      <c r="D30" s="29"/>
      <c r="E30" s="52" t="s">
        <v>203</v>
      </c>
      <c r="F30" s="333"/>
      <c r="G30" s="382"/>
    </row>
    <row r="31" spans="3:7" ht="27">
      <c r="C31" s="28"/>
      <c r="D31" s="29"/>
      <c r="E31" s="30" t="s">
        <v>53</v>
      </c>
      <c r="F31" s="332" t="s">
        <v>2739</v>
      </c>
      <c r="G31" s="382"/>
    </row>
    <row r="32" spans="3:8" ht="27">
      <c r="C32" s="28"/>
      <c r="D32" s="29"/>
      <c r="E32" s="30" t="s">
        <v>54</v>
      </c>
      <c r="F32" s="332" t="s">
        <v>1826</v>
      </c>
      <c r="G32" s="382"/>
      <c r="H32" s="31"/>
    </row>
    <row r="33" spans="1:9" s="372" customFormat="1" ht="6">
      <c r="A33" s="377"/>
      <c r="B33" s="367"/>
      <c r="C33" s="368"/>
      <c r="D33" s="378"/>
      <c r="E33" s="374"/>
      <c r="F33" s="379"/>
      <c r="G33" s="380"/>
      <c r="I33" s="373"/>
    </row>
    <row r="34" spans="1:7" ht="27">
      <c r="A34" s="199"/>
      <c r="D34" s="26"/>
      <c r="E34" s="798" t="s">
        <v>724</v>
      </c>
      <c r="F34" s="1120" t="s">
        <v>726</v>
      </c>
      <c r="G34" s="381"/>
    </row>
    <row r="35" spans="1:9" s="372" customFormat="1" ht="6">
      <c r="A35" s="377"/>
      <c r="B35" s="367"/>
      <c r="C35" s="368"/>
      <c r="D35" s="378"/>
      <c r="E35" s="374"/>
      <c r="F35" s="379"/>
      <c r="G35" s="380"/>
      <c r="I35" s="373"/>
    </row>
    <row r="36" spans="1:7" ht="27">
      <c r="A36" s="199"/>
      <c r="D36" s="26"/>
      <c r="E36" s="81" t="s">
        <v>243</v>
      </c>
      <c r="F36" s="827" t="s">
        <v>204</v>
      </c>
      <c r="G36" s="381"/>
    </row>
    <row r="37" spans="1:9" s="372" customFormat="1" ht="6">
      <c r="A37" s="366"/>
      <c r="B37" s="367"/>
      <c r="C37" s="368"/>
      <c r="D37" s="369"/>
      <c r="E37" s="370"/>
      <c r="F37" s="371"/>
      <c r="G37" s="369"/>
      <c r="I37" s="373"/>
    </row>
    <row r="38" spans="2:9" ht="27">
      <c r="B38" s="189"/>
      <c r="D38" s="24"/>
      <c r="E38" s="81" t="s">
        <v>730</v>
      </c>
      <c r="F38" s="349" t="s">
        <v>85</v>
      </c>
      <c r="G38" s="383"/>
      <c r="I38" s="19"/>
    </row>
    <row r="39" spans="1:9" s="372" customFormat="1" ht="6">
      <c r="A39" s="377"/>
      <c r="B39" s="367"/>
      <c r="C39" s="368"/>
      <c r="D39" s="378"/>
      <c r="E39" s="374"/>
      <c r="F39" s="379"/>
      <c r="G39" s="380"/>
      <c r="I39" s="373"/>
    </row>
    <row r="40" spans="1:7" ht="27">
      <c r="A40" s="201"/>
      <c r="B40" s="92"/>
      <c r="D40" s="33"/>
      <c r="E40" s="32" t="s">
        <v>546</v>
      </c>
      <c r="F40" s="34" t="s">
        <v>3287</v>
      </c>
      <c r="G40" s="381"/>
    </row>
    <row r="41" spans="1:7" ht="27">
      <c r="A41" s="201"/>
      <c r="B41" s="92"/>
      <c r="D41" s="33"/>
      <c r="E41" s="41" t="s">
        <v>547</v>
      </c>
      <c r="F41" s="34" t="s">
        <v>3288</v>
      </c>
      <c r="G41" s="381"/>
    </row>
    <row r="42" spans="4:7" ht="19.5">
      <c r="D42" s="24"/>
      <c r="E42" s="25"/>
      <c r="F42" s="445" t="s">
        <v>579</v>
      </c>
      <c r="G42" s="21"/>
    </row>
    <row r="43" spans="1:7" ht="27">
      <c r="A43" s="201"/>
      <c r="D43" s="21"/>
      <c r="E43" s="443" t="s">
        <v>87</v>
      </c>
      <c r="F43" s="1123" t="s">
        <v>3289</v>
      </c>
      <c r="G43" s="381"/>
    </row>
    <row r="44" spans="1:7" ht="27">
      <c r="A44" s="201"/>
      <c r="B44" s="92"/>
      <c r="D44" s="33"/>
      <c r="E44" s="443" t="s">
        <v>88</v>
      </c>
      <c r="F44" s="1123" t="s">
        <v>3290</v>
      </c>
      <c r="G44" s="381"/>
    </row>
    <row r="45" spans="1:7" ht="27">
      <c r="A45" s="201"/>
      <c r="B45" s="92"/>
      <c r="D45" s="33"/>
      <c r="E45" s="443" t="s">
        <v>580</v>
      </c>
      <c r="F45" s="1123" t="s">
        <v>3291</v>
      </c>
      <c r="G45" s="381"/>
    </row>
    <row r="46" spans="4:7" ht="27">
      <c r="D46" s="24"/>
      <c r="E46" s="444" t="s">
        <v>581</v>
      </c>
      <c r="F46" s="1123" t="s">
        <v>3292</v>
      </c>
      <c r="G46" s="383"/>
    </row>
    <row r="47" spans="1:7" ht="19.5" customHeight="1">
      <c r="A47" s="201"/>
      <c r="D47" s="21"/>
      <c r="F47" s="163"/>
      <c r="G47" s="27"/>
    </row>
    <row r="48" spans="1:7" ht="19.5">
      <c r="A48" s="201"/>
      <c r="B48" s="92"/>
      <c r="D48" s="33"/>
      <c r="E48" s="32"/>
      <c r="F48" s="164"/>
      <c r="G48" s="27"/>
    </row>
    <row r="49" spans="1:7" ht="19.5">
      <c r="A49" s="201"/>
      <c r="B49" s="92"/>
      <c r="D49" s="33"/>
      <c r="E49" s="32"/>
      <c r="F49" s="164"/>
      <c r="G49" s="27"/>
    </row>
    <row r="50" spans="1:7" ht="19.5">
      <c r="A50" s="201"/>
      <c r="B50" s="92"/>
      <c r="D50" s="33"/>
      <c r="E50" s="41"/>
      <c r="F50" s="164"/>
      <c r="G50" s="27"/>
    </row>
    <row r="51" spans="1:7" ht="19.5">
      <c r="A51" s="201"/>
      <c r="B51" s="92"/>
      <c r="D51" s="33"/>
      <c r="E51" s="32"/>
      <c r="F51" s="164"/>
      <c r="G51" s="27"/>
    </row>
    <row r="54" spans="5:9" ht="11.25">
      <c r="E54" s="1150"/>
      <c r="F54" s="1150"/>
      <c r="G54" s="1150"/>
      <c r="H54" s="1150"/>
      <c r="I54" s="1150"/>
    </row>
  </sheetData>
  <sheetProtection password="FA9C" sheet="1" objects="1" scenarios="1" formatColumns="0" formatRows="0"/>
  <mergeCells count="2">
    <mergeCell ref="E5:F5"/>
    <mergeCell ref="E54:I54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F48:F51 F30 F40:F41 F18 F43:F46 F20:F21 F23 F25:F26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36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prompt="Выберите значение из списка" errorTitle="Ошибка" error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8"/>
  </dataValidation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7"/>
  </sheetPr>
  <dimension ref="A1:B1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117" customWidth="1"/>
    <col min="2" max="2" width="65.28125" style="1117" customWidth="1"/>
    <col min="3" max="3" width="41.00390625" style="1117" customWidth="1"/>
    <col min="4" max="16384" width="9.140625" style="1117" customWidth="1"/>
  </cols>
  <sheetData>
    <row r="1" spans="1:2" ht="11.25">
      <c r="A1" s="1117" t="s">
        <v>330</v>
      </c>
      <c r="B1" s="1117" t="s">
        <v>332</v>
      </c>
    </row>
    <row r="2" spans="1:2" ht="11.25">
      <c r="A2" s="1117">
        <v>4190064</v>
      </c>
      <c r="B2" s="1117" t="s">
        <v>1526</v>
      </c>
    </row>
    <row r="3" spans="1:2" ht="11.25">
      <c r="A3" s="1117">
        <v>4190065</v>
      </c>
      <c r="B3" s="1117" t="s">
        <v>1527</v>
      </c>
    </row>
    <row r="4" spans="1:2" ht="11.25">
      <c r="A4" s="1117">
        <v>4190066</v>
      </c>
      <c r="B4" s="1117" t="s">
        <v>1528</v>
      </c>
    </row>
    <row r="5" spans="1:2" ht="11.25">
      <c r="A5" s="1117">
        <v>4190067</v>
      </c>
      <c r="B5" s="1117" t="s">
        <v>1529</v>
      </c>
    </row>
    <row r="6" spans="1:2" ht="11.25">
      <c r="A6" s="1117">
        <v>4190068</v>
      </c>
      <c r="B6" s="1117" t="s">
        <v>1530</v>
      </c>
    </row>
    <row r="7" spans="1:2" ht="11.25">
      <c r="A7" s="1117">
        <v>4190069</v>
      </c>
      <c r="B7" s="1117" t="s">
        <v>1531</v>
      </c>
    </row>
    <row r="8" spans="1:2" ht="11.25">
      <c r="A8" s="1117">
        <v>4190070</v>
      </c>
      <c r="B8" s="1117" t="s">
        <v>1532</v>
      </c>
    </row>
    <row r="9" spans="1:2" ht="11.25">
      <c r="A9" s="1117">
        <v>4190071</v>
      </c>
      <c r="B9" s="1117" t="s">
        <v>1533</v>
      </c>
    </row>
    <row r="10" spans="1:2" ht="11.25">
      <c r="A10" s="1117">
        <v>4190072</v>
      </c>
      <c r="B10" s="1117" t="s">
        <v>1534</v>
      </c>
    </row>
    <row r="11" spans="1:2" ht="11.25">
      <c r="A11" s="1117">
        <v>4190073</v>
      </c>
      <c r="B11" s="1117" t="s">
        <v>1535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84" customWidth="1"/>
  </cols>
  <sheetData>
    <row r="1" ht="12.75">
      <c r="A1" s="54"/>
    </row>
  </sheetData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7"/>
  </sheetPr>
  <dimension ref="A1:B24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customWidth="1"/>
    <col min="3" max="16384" width="9.140625" style="2" customWidth="1"/>
  </cols>
  <sheetData>
    <row r="1" spans="1:2" ht="11.25">
      <c r="A1" s="4" t="s">
        <v>57</v>
      </c>
      <c r="B1" s="4" t="s">
        <v>58</v>
      </c>
    </row>
    <row r="2" spans="1:2" ht="11.25">
      <c r="A2" t="s">
        <v>413</v>
      </c>
      <c r="B2" t="s">
        <v>76</v>
      </c>
    </row>
    <row r="3" spans="1:2" ht="11.25">
      <c r="A3" t="s">
        <v>414</v>
      </c>
      <c r="B3" t="s">
        <v>82</v>
      </c>
    </row>
    <row r="4" spans="1:2" ht="11.25">
      <c r="A4" t="s">
        <v>415</v>
      </c>
      <c r="B4" t="s">
        <v>386</v>
      </c>
    </row>
    <row r="5" spans="1:2" ht="11.25">
      <c r="A5" t="s">
        <v>417</v>
      </c>
      <c r="B5" t="s">
        <v>59</v>
      </c>
    </row>
    <row r="6" spans="1:2" ht="11.25">
      <c r="A6" t="s">
        <v>416</v>
      </c>
      <c r="B6" t="s">
        <v>577</v>
      </c>
    </row>
    <row r="7" spans="1:2" ht="11.25">
      <c r="A7" t="s">
        <v>748</v>
      </c>
      <c r="B7" t="s">
        <v>488</v>
      </c>
    </row>
    <row r="8" spans="1:2" ht="11.25">
      <c r="A8" t="s">
        <v>749</v>
      </c>
      <c r="B8" t="s">
        <v>426</v>
      </c>
    </row>
    <row r="9" spans="1:2" ht="11.25">
      <c r="A9" t="s">
        <v>508</v>
      </c>
      <c r="B9" t="s">
        <v>427</v>
      </c>
    </row>
    <row r="10" spans="1:2" ht="11.25">
      <c r="A10" t="s">
        <v>418</v>
      </c>
      <c r="B10" t="s">
        <v>428</v>
      </c>
    </row>
    <row r="11" spans="1:2" ht="11.25">
      <c r="A11" t="s">
        <v>763</v>
      </c>
      <c r="B11" t="s">
        <v>489</v>
      </c>
    </row>
    <row r="12" spans="1:2" ht="11.25">
      <c r="A12" t="s">
        <v>764</v>
      </c>
      <c r="B12" t="s">
        <v>429</v>
      </c>
    </row>
    <row r="13" spans="1:2" ht="11.25">
      <c r="A13" t="s">
        <v>750</v>
      </c>
      <c r="B13" t="s">
        <v>430</v>
      </c>
    </row>
    <row r="14" spans="1:2" ht="11.25">
      <c r="A14" t="s">
        <v>751</v>
      </c>
      <c r="B14" t="s">
        <v>431</v>
      </c>
    </row>
    <row r="15" spans="1:2" ht="11.25">
      <c r="A15" t="s">
        <v>752</v>
      </c>
      <c r="B15" t="s">
        <v>335</v>
      </c>
    </row>
    <row r="16" spans="1:2" ht="11.25">
      <c r="A16" t="s">
        <v>753</v>
      </c>
      <c r="B16" t="s">
        <v>61</v>
      </c>
    </row>
    <row r="17" spans="1:2" ht="11.25">
      <c r="A17" t="s">
        <v>754</v>
      </c>
      <c r="B17" t="s">
        <v>387</v>
      </c>
    </row>
    <row r="18" spans="1:2" ht="11.25">
      <c r="A18" t="s">
        <v>755</v>
      </c>
      <c r="B18" t="s">
        <v>440</v>
      </c>
    </row>
    <row r="19" spans="1:2" ht="11.25">
      <c r="A19" t="s">
        <v>756</v>
      </c>
      <c r="B19" t="s">
        <v>250</v>
      </c>
    </row>
    <row r="20" spans="1:2" ht="11.25">
      <c r="A20" t="s">
        <v>757</v>
      </c>
      <c r="B20" t="s">
        <v>74</v>
      </c>
    </row>
    <row r="21" spans="1:2" ht="11.25">
      <c r="A21" t="s">
        <v>758</v>
      </c>
      <c r="B21" t="s">
        <v>63</v>
      </c>
    </row>
    <row r="22" spans="1:2" ht="11.25">
      <c r="A22" t="s">
        <v>759</v>
      </c>
      <c r="B22" t="s">
        <v>75</v>
      </c>
    </row>
    <row r="23" spans="1:2" ht="11.25">
      <c r="A23" t="s">
        <v>760</v>
      </c>
      <c r="B23" t="s">
        <v>432</v>
      </c>
    </row>
    <row r="24" spans="1:2" ht="11.25">
      <c r="A24" t="s">
        <v>761</v>
      </c>
      <c r="B24" t="s">
        <v>73</v>
      </c>
    </row>
    <row r="25" spans="1:2" ht="11.25">
      <c r="A25" t="s">
        <v>601</v>
      </c>
      <c r="B25" t="s">
        <v>62</v>
      </c>
    </row>
    <row r="26" spans="1:2" ht="11.25">
      <c r="A26" t="s">
        <v>602</v>
      </c>
      <c r="B26" t="s">
        <v>64</v>
      </c>
    </row>
    <row r="27" spans="1:2" ht="11.25">
      <c r="A27" t="s">
        <v>510</v>
      </c>
      <c r="B27" t="s">
        <v>385</v>
      </c>
    </row>
    <row r="28" spans="1:2" ht="11.25">
      <c r="A28" t="s">
        <v>420</v>
      </c>
      <c r="B28" t="s">
        <v>14</v>
      </c>
    </row>
    <row r="29" spans="1:2" ht="11.25">
      <c r="A29" t="s">
        <v>509</v>
      </c>
      <c r="B29" t="s">
        <v>15</v>
      </c>
    </row>
    <row r="30" spans="1:2" ht="11.25">
      <c r="A30" t="s">
        <v>419</v>
      </c>
      <c r="B30" t="s">
        <v>578</v>
      </c>
    </row>
    <row r="31" spans="1:2" ht="11.25">
      <c r="A31" t="s">
        <v>586</v>
      </c>
      <c r="B31" t="s">
        <v>433</v>
      </c>
    </row>
    <row r="32" spans="1:2" ht="11.25">
      <c r="A32" t="s">
        <v>487</v>
      </c>
      <c r="B32" t="s">
        <v>180</v>
      </c>
    </row>
    <row r="33" spans="1:2" ht="11.25">
      <c r="A33" t="s">
        <v>421</v>
      </c>
      <c r="B33" t="s">
        <v>511</v>
      </c>
    </row>
    <row r="34" spans="1:2" ht="11.25">
      <c r="A34" t="s">
        <v>422</v>
      </c>
      <c r="B34" t="s">
        <v>490</v>
      </c>
    </row>
    <row r="35" spans="1:2" ht="11.25">
      <c r="A35" t="s">
        <v>423</v>
      </c>
      <c r="B35" t="s">
        <v>336</v>
      </c>
    </row>
    <row r="36" spans="1:2" ht="11.25">
      <c r="A36" t="s">
        <v>424</v>
      </c>
      <c r="B36" t="s">
        <v>279</v>
      </c>
    </row>
    <row r="37" spans="1:2" ht="11.25">
      <c r="A37" t="s">
        <v>425</v>
      </c>
      <c r="B37" t="s">
        <v>334</v>
      </c>
    </row>
    <row r="38" spans="1:2" ht="11.25">
      <c r="A38"/>
      <c r="B38" t="s">
        <v>199</v>
      </c>
    </row>
    <row r="39" spans="1:2" ht="11.25">
      <c r="A39"/>
      <c r="B39" t="s">
        <v>181</v>
      </c>
    </row>
    <row r="40" spans="1:2" ht="11.25">
      <c r="A40"/>
      <c r="B40" t="s">
        <v>178</v>
      </c>
    </row>
    <row r="41" spans="1:2" ht="11.25">
      <c r="A41"/>
      <c r="B41" t="s">
        <v>221</v>
      </c>
    </row>
    <row r="42" spans="1:2" ht="11.25">
      <c r="A42"/>
      <c r="B42" t="s">
        <v>179</v>
      </c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  <row r="146" spans="1:2" ht="11.25">
      <c r="A146"/>
      <c r="B146"/>
    </row>
    <row r="147" spans="1:2" ht="11.25">
      <c r="A147"/>
      <c r="B147"/>
    </row>
    <row r="148" spans="1:2" ht="11.25">
      <c r="A148"/>
      <c r="B148"/>
    </row>
    <row r="149" spans="1:2" ht="11.25">
      <c r="A149"/>
      <c r="B149"/>
    </row>
    <row r="150" spans="1:2" ht="11.25">
      <c r="A150"/>
      <c r="B150"/>
    </row>
    <row r="151" spans="1:2" ht="11.25">
      <c r="A151"/>
      <c r="B151"/>
    </row>
    <row r="152" spans="1:2" ht="11.25">
      <c r="A152"/>
      <c r="B152"/>
    </row>
    <row r="153" spans="1:2" ht="11.25">
      <c r="A153"/>
      <c r="B153"/>
    </row>
    <row r="154" spans="1:2" ht="11.25">
      <c r="A154"/>
      <c r="B154"/>
    </row>
    <row r="155" spans="1:2" ht="11.25">
      <c r="A155"/>
      <c r="B155"/>
    </row>
    <row r="156" spans="1:2" ht="11.25">
      <c r="A156"/>
      <c r="B156"/>
    </row>
    <row r="157" spans="1:2" ht="11.25">
      <c r="A157"/>
      <c r="B157"/>
    </row>
    <row r="158" spans="1:2" ht="11.25">
      <c r="A158"/>
      <c r="B158"/>
    </row>
    <row r="159" spans="1:2" ht="11.25">
      <c r="A159"/>
      <c r="B159"/>
    </row>
    <row r="160" spans="1:2" ht="11.25">
      <c r="A160"/>
      <c r="B160"/>
    </row>
    <row r="161" spans="1:2" ht="11.25">
      <c r="A161"/>
      <c r="B161"/>
    </row>
    <row r="162" spans="1:2" ht="11.25">
      <c r="A162"/>
      <c r="B162"/>
    </row>
    <row r="163" spans="1:2" ht="11.25">
      <c r="A163"/>
      <c r="B163"/>
    </row>
    <row r="164" spans="1:2" ht="11.25">
      <c r="A164"/>
      <c r="B164"/>
    </row>
    <row r="165" spans="1:2" ht="11.25">
      <c r="A165"/>
      <c r="B165"/>
    </row>
    <row r="166" spans="1:2" ht="11.25">
      <c r="A166"/>
      <c r="B166"/>
    </row>
    <row r="167" spans="1:2" ht="11.25">
      <c r="A167"/>
      <c r="B167"/>
    </row>
    <row r="168" spans="1:2" ht="11.25">
      <c r="A168"/>
      <c r="B168"/>
    </row>
    <row r="169" spans="1:2" ht="11.25">
      <c r="A169"/>
      <c r="B169"/>
    </row>
    <row r="170" spans="1:2" ht="11.25">
      <c r="A170"/>
      <c r="B170"/>
    </row>
    <row r="171" spans="1:2" ht="11.25">
      <c r="A171"/>
      <c r="B171"/>
    </row>
    <row r="172" spans="1:2" ht="11.25">
      <c r="A172"/>
      <c r="B172"/>
    </row>
    <row r="173" spans="1:2" ht="11.25">
      <c r="A173"/>
      <c r="B173"/>
    </row>
    <row r="174" spans="1:2" ht="11.25">
      <c r="A174"/>
      <c r="B174"/>
    </row>
    <row r="175" spans="1:2" ht="11.25">
      <c r="A175"/>
      <c r="B175"/>
    </row>
    <row r="176" spans="1:2" ht="11.25">
      <c r="A176"/>
      <c r="B176"/>
    </row>
    <row r="177" spans="1:2" ht="11.25">
      <c r="A177"/>
      <c r="B177"/>
    </row>
    <row r="178" spans="1:2" ht="11.25">
      <c r="A178"/>
      <c r="B178"/>
    </row>
    <row r="179" spans="1:2" ht="11.25">
      <c r="A179"/>
      <c r="B179"/>
    </row>
    <row r="180" spans="1:2" ht="11.25">
      <c r="A180"/>
      <c r="B180"/>
    </row>
    <row r="181" spans="1:2" ht="11.25">
      <c r="A181"/>
      <c r="B181"/>
    </row>
    <row r="182" spans="1:2" ht="11.25">
      <c r="A182"/>
      <c r="B182"/>
    </row>
    <row r="183" spans="1:2" ht="11.25">
      <c r="A183"/>
      <c r="B183"/>
    </row>
    <row r="184" spans="1:2" ht="11.25">
      <c r="A184"/>
      <c r="B184"/>
    </row>
    <row r="185" spans="1:2" ht="11.25">
      <c r="A185"/>
      <c r="B185"/>
    </row>
    <row r="186" spans="1:2" ht="11.25">
      <c r="A186"/>
      <c r="B186"/>
    </row>
    <row r="187" spans="1:2" ht="11.25">
      <c r="A187"/>
      <c r="B187"/>
    </row>
    <row r="188" spans="1:2" ht="11.25">
      <c r="A188"/>
      <c r="B188"/>
    </row>
    <row r="189" spans="1:2" ht="11.25">
      <c r="A189"/>
      <c r="B189"/>
    </row>
    <row r="190" spans="1:2" ht="11.25">
      <c r="A190"/>
      <c r="B190"/>
    </row>
    <row r="191" spans="1:2" ht="11.25">
      <c r="A191"/>
      <c r="B191"/>
    </row>
    <row r="192" spans="1:2" ht="11.25">
      <c r="A192"/>
      <c r="B192"/>
    </row>
    <row r="193" spans="1:2" ht="11.25">
      <c r="A193"/>
      <c r="B193"/>
    </row>
    <row r="194" spans="1:2" ht="11.25">
      <c r="A194"/>
      <c r="B194"/>
    </row>
    <row r="195" spans="1:2" ht="11.25">
      <c r="A195"/>
      <c r="B195"/>
    </row>
    <row r="196" spans="1:2" ht="11.25">
      <c r="A196"/>
      <c r="B196"/>
    </row>
    <row r="197" spans="1:2" ht="11.25">
      <c r="A197"/>
      <c r="B197"/>
    </row>
    <row r="198" spans="1:2" ht="11.25">
      <c r="A198"/>
      <c r="B198"/>
    </row>
    <row r="199" spans="1:2" ht="11.25">
      <c r="A199"/>
      <c r="B199"/>
    </row>
    <row r="200" spans="1:2" ht="11.25">
      <c r="A200"/>
      <c r="B200"/>
    </row>
    <row r="201" spans="1:2" ht="11.25">
      <c r="A201"/>
      <c r="B201"/>
    </row>
    <row r="202" spans="1:2" ht="11.25">
      <c r="A202"/>
      <c r="B202"/>
    </row>
    <row r="203" spans="1:2" ht="11.25">
      <c r="A203"/>
      <c r="B203"/>
    </row>
    <row r="204" spans="1:2" ht="11.25">
      <c r="A204"/>
      <c r="B204"/>
    </row>
    <row r="205" spans="1:2" ht="11.25">
      <c r="A205"/>
      <c r="B205"/>
    </row>
    <row r="206" spans="1:2" ht="11.25">
      <c r="A206"/>
      <c r="B206"/>
    </row>
    <row r="207" spans="1:2" ht="11.25">
      <c r="A207"/>
      <c r="B207"/>
    </row>
    <row r="208" spans="1:2" ht="11.25">
      <c r="A208"/>
      <c r="B208"/>
    </row>
    <row r="209" spans="1:2" ht="11.25">
      <c r="A209"/>
      <c r="B209"/>
    </row>
    <row r="210" spans="1:2" ht="11.25">
      <c r="A210"/>
      <c r="B210"/>
    </row>
    <row r="211" spans="1:2" ht="11.25">
      <c r="A211"/>
      <c r="B211"/>
    </row>
    <row r="212" spans="1:2" ht="11.25">
      <c r="A212"/>
      <c r="B212"/>
    </row>
    <row r="213" spans="1:2" ht="11.25">
      <c r="A213"/>
      <c r="B213"/>
    </row>
    <row r="214" spans="1:2" ht="11.25">
      <c r="A214"/>
      <c r="B214"/>
    </row>
    <row r="215" spans="1:2" ht="11.25">
      <c r="A215"/>
      <c r="B215"/>
    </row>
    <row r="216" spans="1:2" ht="11.25">
      <c r="A216"/>
      <c r="B216"/>
    </row>
    <row r="217" spans="1:2" ht="11.25">
      <c r="A217"/>
      <c r="B217"/>
    </row>
    <row r="218" spans="1:2" ht="11.25">
      <c r="A218"/>
      <c r="B218"/>
    </row>
    <row r="219" spans="1:2" ht="11.25">
      <c r="A219"/>
      <c r="B219"/>
    </row>
    <row r="220" spans="1:2" ht="11.25">
      <c r="A220"/>
      <c r="B220"/>
    </row>
    <row r="221" spans="1:2" ht="11.25">
      <c r="A221"/>
      <c r="B221"/>
    </row>
    <row r="222" spans="1:2" ht="11.25">
      <c r="A222"/>
      <c r="B222"/>
    </row>
    <row r="223" spans="1:2" ht="11.25">
      <c r="A223"/>
      <c r="B223"/>
    </row>
    <row r="224" spans="1:2" ht="11.25">
      <c r="A224"/>
      <c r="B224"/>
    </row>
    <row r="225" spans="1:2" ht="11.25">
      <c r="A225"/>
      <c r="B225"/>
    </row>
    <row r="226" spans="1:2" ht="11.25">
      <c r="A226"/>
      <c r="B226"/>
    </row>
    <row r="227" spans="1:2" ht="11.25">
      <c r="A227"/>
      <c r="B227"/>
    </row>
    <row r="228" spans="1:2" ht="11.25">
      <c r="A228"/>
      <c r="B228"/>
    </row>
    <row r="229" spans="1:2" ht="11.25">
      <c r="A229"/>
      <c r="B229"/>
    </row>
    <row r="230" spans="1:2" ht="11.25">
      <c r="A230"/>
      <c r="B230"/>
    </row>
    <row r="231" spans="1:2" ht="11.25">
      <c r="A231"/>
      <c r="B231"/>
    </row>
    <row r="232" spans="1:2" ht="11.25">
      <c r="A232"/>
      <c r="B232"/>
    </row>
    <row r="233" spans="1:2" ht="11.25">
      <c r="A233"/>
      <c r="B233"/>
    </row>
    <row r="234" spans="1:2" ht="11.25">
      <c r="A234"/>
      <c r="B234"/>
    </row>
    <row r="235" spans="1:2" ht="11.25">
      <c r="A235"/>
      <c r="B235"/>
    </row>
    <row r="236" spans="1:2" ht="11.25">
      <c r="A236"/>
      <c r="B236"/>
    </row>
    <row r="237" spans="1:2" ht="11.25">
      <c r="A237"/>
      <c r="B237"/>
    </row>
    <row r="238" spans="1:2" ht="11.25">
      <c r="A238"/>
      <c r="B238"/>
    </row>
    <row r="239" spans="1:2" ht="11.25">
      <c r="A239"/>
      <c r="B239"/>
    </row>
    <row r="240" spans="1:2" ht="11.25">
      <c r="A240"/>
      <c r="B240"/>
    </row>
    <row r="241" spans="1:2" ht="11.25">
      <c r="A241"/>
      <c r="B24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3"/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3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0" customWidth="1"/>
  </cols>
  <sheetData>
    <row r="1" ht="12">
      <c r="A1" s="15"/>
    </row>
    <row r="2" ht="12">
      <c r="A2" s="15"/>
    </row>
    <row r="3" ht="12">
      <c r="A3" s="15"/>
    </row>
    <row r="4" ht="12">
      <c r="A4" s="15"/>
    </row>
    <row r="5" ht="12">
      <c r="A5" s="15"/>
    </row>
    <row r="6" ht="12">
      <c r="A6" s="15"/>
    </row>
    <row r="7" ht="12">
      <c r="A7" s="15"/>
    </row>
    <row r="8" ht="12">
      <c r="A8" s="15"/>
    </row>
    <row r="9" ht="12">
      <c r="A9" s="15"/>
    </row>
    <row r="10" ht="12">
      <c r="A10" s="15"/>
    </row>
    <row r="11" ht="12">
      <c r="A11" s="15"/>
    </row>
    <row r="12" ht="12">
      <c r="A12" s="15"/>
    </row>
    <row r="13" ht="12">
      <c r="A13" s="15"/>
    </row>
    <row r="14" ht="12">
      <c r="A14" s="15"/>
    </row>
    <row r="15" ht="12">
      <c r="A15" s="15"/>
    </row>
    <row r="16" ht="12">
      <c r="A16" s="15"/>
    </row>
    <row r="17" ht="12">
      <c r="A17" s="15"/>
    </row>
    <row r="18" ht="12">
      <c r="A18" s="15"/>
    </row>
    <row r="19" ht="12">
      <c r="A19" s="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6" customWidth="1"/>
    <col min="2" max="16384" width="9.140625" style="17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8" customWidth="1"/>
    <col min="27" max="36" width="9.140625" style="9" customWidth="1"/>
    <col min="37" max="16384" width="9.140625" style="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7"/>
  </sheetPr>
  <dimension ref="A1:J53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9.140625" style="5" customWidth="1"/>
    <col min="3" max="3" width="20.7109375" style="5" customWidth="1"/>
    <col min="4" max="4" width="25.140625" style="5" customWidth="1"/>
    <col min="5" max="16384" width="9.140625" style="5" customWidth="1"/>
  </cols>
  <sheetData>
    <row r="1" spans="1:9" ht="11.25">
      <c r="A1" s="5" t="s">
        <v>1525</v>
      </c>
      <c r="B1" s="5" t="s">
        <v>1541</v>
      </c>
      <c r="C1" s="5" t="s">
        <v>1542</v>
      </c>
      <c r="D1" s="5" t="s">
        <v>1543</v>
      </c>
      <c r="E1" s="5" t="s">
        <v>1544</v>
      </c>
      <c r="F1" s="5" t="s">
        <v>1545</v>
      </c>
      <c r="G1" s="5" t="s">
        <v>1546</v>
      </c>
      <c r="H1" s="5" t="s">
        <v>1547</v>
      </c>
      <c r="I1" s="5" t="s">
        <v>1548</v>
      </c>
    </row>
    <row r="2" spans="1:10" ht="11.25">
      <c r="A2" s="5">
        <v>1</v>
      </c>
      <c r="B2" s="5" t="s">
        <v>1549</v>
      </c>
      <c r="C2" s="5" t="s">
        <v>97</v>
      </c>
      <c r="D2" s="5" t="s">
        <v>1550</v>
      </c>
      <c r="E2" s="5" t="s">
        <v>1551</v>
      </c>
      <c r="F2" s="5" t="s">
        <v>1552</v>
      </c>
      <c r="G2" s="5" t="s">
        <v>1553</v>
      </c>
      <c r="J2" s="5" t="s">
        <v>3282</v>
      </c>
    </row>
    <row r="3" spans="1:10" ht="11.25">
      <c r="A3" s="5">
        <v>2</v>
      </c>
      <c r="B3" s="5" t="s">
        <v>1549</v>
      </c>
      <c r="C3" s="5" t="s">
        <v>97</v>
      </c>
      <c r="D3" s="5" t="s">
        <v>1554</v>
      </c>
      <c r="E3" s="5" t="s">
        <v>1555</v>
      </c>
      <c r="F3" s="5" t="s">
        <v>1556</v>
      </c>
      <c r="G3" s="5" t="s">
        <v>1557</v>
      </c>
      <c r="J3" s="5" t="s">
        <v>3282</v>
      </c>
    </row>
    <row r="4" spans="1:10" ht="11.25">
      <c r="A4" s="5">
        <v>3</v>
      </c>
      <c r="B4" s="5" t="s">
        <v>1549</v>
      </c>
      <c r="C4" s="5" t="s">
        <v>97</v>
      </c>
      <c r="D4" s="5" t="s">
        <v>1558</v>
      </c>
      <c r="E4" s="5" t="s">
        <v>1559</v>
      </c>
      <c r="F4" s="5" t="s">
        <v>1560</v>
      </c>
      <c r="G4" s="5" t="s">
        <v>1561</v>
      </c>
      <c r="J4" s="5" t="s">
        <v>3282</v>
      </c>
    </row>
    <row r="5" spans="1:10" ht="11.25">
      <c r="A5" s="5">
        <v>4</v>
      </c>
      <c r="B5" s="5" t="s">
        <v>1549</v>
      </c>
      <c r="C5" s="5" t="s">
        <v>97</v>
      </c>
      <c r="D5" s="5" t="s">
        <v>1562</v>
      </c>
      <c r="E5" s="5" t="s">
        <v>1563</v>
      </c>
      <c r="F5" s="5" t="s">
        <v>1564</v>
      </c>
      <c r="G5" s="5" t="s">
        <v>1557</v>
      </c>
      <c r="J5" s="5" t="s">
        <v>3282</v>
      </c>
    </row>
    <row r="6" spans="1:10" ht="11.25">
      <c r="A6" s="5">
        <v>5</v>
      </c>
      <c r="B6" s="5" t="s">
        <v>1549</v>
      </c>
      <c r="C6" s="5" t="s">
        <v>97</v>
      </c>
      <c r="D6" s="5" t="s">
        <v>1565</v>
      </c>
      <c r="E6" s="5" t="s">
        <v>1566</v>
      </c>
      <c r="F6" s="5" t="s">
        <v>1567</v>
      </c>
      <c r="G6" s="5" t="s">
        <v>1568</v>
      </c>
      <c r="J6" s="5" t="s">
        <v>3282</v>
      </c>
    </row>
    <row r="7" spans="1:10" ht="11.25">
      <c r="A7" s="5">
        <v>6</v>
      </c>
      <c r="B7" s="5" t="s">
        <v>1549</v>
      </c>
      <c r="C7" s="5" t="s">
        <v>97</v>
      </c>
      <c r="D7" s="5" t="s">
        <v>1569</v>
      </c>
      <c r="E7" s="5" t="s">
        <v>1570</v>
      </c>
      <c r="F7" s="5" t="s">
        <v>1571</v>
      </c>
      <c r="G7" s="5" t="s">
        <v>1572</v>
      </c>
      <c r="J7" s="5" t="s">
        <v>3282</v>
      </c>
    </row>
    <row r="8" spans="1:10" ht="11.25">
      <c r="A8" s="5">
        <v>7</v>
      </c>
      <c r="B8" s="5" t="s">
        <v>1549</v>
      </c>
      <c r="C8" s="5" t="s">
        <v>97</v>
      </c>
      <c r="D8" s="5" t="s">
        <v>1573</v>
      </c>
      <c r="E8" s="5" t="s">
        <v>1574</v>
      </c>
      <c r="F8" s="5" t="s">
        <v>1575</v>
      </c>
      <c r="G8" s="5" t="s">
        <v>1576</v>
      </c>
      <c r="J8" s="5" t="s">
        <v>3282</v>
      </c>
    </row>
    <row r="9" spans="1:10" ht="11.25">
      <c r="A9" s="5">
        <v>8</v>
      </c>
      <c r="B9" s="5" t="s">
        <v>1549</v>
      </c>
      <c r="C9" s="5" t="s">
        <v>97</v>
      </c>
      <c r="D9" s="5" t="s">
        <v>1577</v>
      </c>
      <c r="E9" s="5" t="s">
        <v>1578</v>
      </c>
      <c r="F9" s="5" t="s">
        <v>1579</v>
      </c>
      <c r="G9" s="5" t="s">
        <v>1580</v>
      </c>
      <c r="J9" s="5" t="s">
        <v>3282</v>
      </c>
    </row>
    <row r="10" spans="1:10" ht="11.25">
      <c r="A10" s="5">
        <v>9</v>
      </c>
      <c r="B10" s="5" t="s">
        <v>1549</v>
      </c>
      <c r="C10" s="5" t="s">
        <v>97</v>
      </c>
      <c r="D10" s="5" t="s">
        <v>1581</v>
      </c>
      <c r="E10" s="5" t="s">
        <v>1582</v>
      </c>
      <c r="F10" s="5" t="s">
        <v>1583</v>
      </c>
      <c r="G10" s="5" t="s">
        <v>1584</v>
      </c>
      <c r="J10" s="5" t="s">
        <v>3282</v>
      </c>
    </row>
    <row r="11" spans="1:10" ht="11.25">
      <c r="A11" s="5">
        <v>10</v>
      </c>
      <c r="B11" s="5" t="s">
        <v>1549</v>
      </c>
      <c r="C11" s="5" t="s">
        <v>97</v>
      </c>
      <c r="D11" s="5" t="s">
        <v>1585</v>
      </c>
      <c r="E11" s="5" t="s">
        <v>1586</v>
      </c>
      <c r="F11" s="5" t="s">
        <v>1587</v>
      </c>
      <c r="G11" s="5" t="s">
        <v>1572</v>
      </c>
      <c r="J11" s="5" t="s">
        <v>3282</v>
      </c>
    </row>
    <row r="12" spans="1:10" ht="11.25">
      <c r="A12" s="5">
        <v>11</v>
      </c>
      <c r="B12" s="5" t="s">
        <v>1549</v>
      </c>
      <c r="C12" s="5" t="s">
        <v>97</v>
      </c>
      <c r="D12" s="5" t="s">
        <v>1588</v>
      </c>
      <c r="E12" s="5" t="s">
        <v>1589</v>
      </c>
      <c r="F12" s="5" t="s">
        <v>1590</v>
      </c>
      <c r="G12" s="5" t="s">
        <v>1591</v>
      </c>
      <c r="J12" s="5" t="s">
        <v>3282</v>
      </c>
    </row>
    <row r="13" spans="1:10" ht="11.25">
      <c r="A13" s="5">
        <v>12</v>
      </c>
      <c r="B13" s="5" t="s">
        <v>1549</v>
      </c>
      <c r="C13" s="5" t="s">
        <v>97</v>
      </c>
      <c r="D13" s="5" t="s">
        <v>1592</v>
      </c>
      <c r="E13" s="5" t="s">
        <v>1593</v>
      </c>
      <c r="F13" s="5" t="s">
        <v>1594</v>
      </c>
      <c r="G13" s="5" t="s">
        <v>1595</v>
      </c>
      <c r="J13" s="5" t="s">
        <v>3282</v>
      </c>
    </row>
    <row r="14" spans="1:10" ht="11.25">
      <c r="A14" s="5">
        <v>13</v>
      </c>
      <c r="B14" s="5" t="s">
        <v>1549</v>
      </c>
      <c r="C14" s="5" t="s">
        <v>97</v>
      </c>
      <c r="D14" s="5" t="s">
        <v>1596</v>
      </c>
      <c r="E14" s="5" t="s">
        <v>1597</v>
      </c>
      <c r="F14" s="5" t="s">
        <v>1598</v>
      </c>
      <c r="G14" s="5" t="s">
        <v>1572</v>
      </c>
      <c r="J14" s="5" t="s">
        <v>3282</v>
      </c>
    </row>
    <row r="15" spans="1:10" ht="11.25">
      <c r="A15" s="5">
        <v>14</v>
      </c>
      <c r="B15" s="5" t="s">
        <v>1549</v>
      </c>
      <c r="C15" s="5" t="s">
        <v>97</v>
      </c>
      <c r="D15" s="5" t="s">
        <v>1599</v>
      </c>
      <c r="E15" s="5" t="s">
        <v>1600</v>
      </c>
      <c r="F15" s="5" t="s">
        <v>1601</v>
      </c>
      <c r="G15" s="5" t="s">
        <v>1602</v>
      </c>
      <c r="J15" s="5" t="s">
        <v>3282</v>
      </c>
    </row>
    <row r="16" spans="1:10" ht="11.25">
      <c r="A16" s="5">
        <v>15</v>
      </c>
      <c r="B16" s="5" t="s">
        <v>1549</v>
      </c>
      <c r="C16" s="5" t="s">
        <v>97</v>
      </c>
      <c r="D16" s="5" t="s">
        <v>1603</v>
      </c>
      <c r="E16" s="5" t="s">
        <v>1604</v>
      </c>
      <c r="F16" s="5" t="s">
        <v>1605</v>
      </c>
      <c r="G16" s="5" t="s">
        <v>1606</v>
      </c>
      <c r="J16" s="5" t="s">
        <v>3282</v>
      </c>
    </row>
    <row r="17" spans="1:10" ht="11.25">
      <c r="A17" s="5">
        <v>16</v>
      </c>
      <c r="B17" s="5" t="s">
        <v>1549</v>
      </c>
      <c r="C17" s="5" t="s">
        <v>97</v>
      </c>
      <c r="D17" s="5" t="s">
        <v>1607</v>
      </c>
      <c r="E17" s="5" t="s">
        <v>1608</v>
      </c>
      <c r="F17" s="5" t="s">
        <v>1609</v>
      </c>
      <c r="G17" s="5" t="s">
        <v>1602</v>
      </c>
      <c r="J17" s="5" t="s">
        <v>3282</v>
      </c>
    </row>
    <row r="18" spans="1:10" ht="11.25">
      <c r="A18" s="5">
        <v>17</v>
      </c>
      <c r="B18" s="5" t="s">
        <v>1549</v>
      </c>
      <c r="C18" s="5" t="s">
        <v>97</v>
      </c>
      <c r="D18" s="5" t="s">
        <v>1610</v>
      </c>
      <c r="E18" s="5" t="s">
        <v>1611</v>
      </c>
      <c r="F18" s="5" t="s">
        <v>1612</v>
      </c>
      <c r="G18" s="5" t="s">
        <v>1568</v>
      </c>
      <c r="J18" s="5" t="s">
        <v>3282</v>
      </c>
    </row>
    <row r="19" spans="1:10" ht="11.25">
      <c r="A19" s="5">
        <v>18</v>
      </c>
      <c r="B19" s="5" t="s">
        <v>1549</v>
      </c>
      <c r="C19" s="5" t="s">
        <v>97</v>
      </c>
      <c r="D19" s="5" t="s">
        <v>1613</v>
      </c>
      <c r="E19" s="5" t="s">
        <v>1614</v>
      </c>
      <c r="F19" s="5" t="s">
        <v>1615</v>
      </c>
      <c r="G19" s="5" t="s">
        <v>1616</v>
      </c>
      <c r="J19" s="5" t="s">
        <v>3282</v>
      </c>
    </row>
    <row r="20" spans="1:10" ht="11.25">
      <c r="A20" s="5">
        <v>19</v>
      </c>
      <c r="B20" s="5" t="s">
        <v>1549</v>
      </c>
      <c r="C20" s="5" t="s">
        <v>97</v>
      </c>
      <c r="D20" s="5" t="s">
        <v>1617</v>
      </c>
      <c r="E20" s="5" t="s">
        <v>1618</v>
      </c>
      <c r="F20" s="5" t="s">
        <v>1619</v>
      </c>
      <c r="G20" s="5" t="s">
        <v>1602</v>
      </c>
      <c r="J20" s="5" t="s">
        <v>3282</v>
      </c>
    </row>
    <row r="21" spans="1:10" ht="11.25">
      <c r="A21" s="5">
        <v>20</v>
      </c>
      <c r="B21" s="5" t="s">
        <v>1549</v>
      </c>
      <c r="C21" s="5" t="s">
        <v>97</v>
      </c>
      <c r="D21" s="5" t="s">
        <v>1620</v>
      </c>
      <c r="E21" s="5" t="s">
        <v>1621</v>
      </c>
      <c r="F21" s="5" t="s">
        <v>1622</v>
      </c>
      <c r="G21" s="5" t="s">
        <v>1623</v>
      </c>
      <c r="J21" s="5" t="s">
        <v>3282</v>
      </c>
    </row>
    <row r="22" spans="1:10" ht="11.25">
      <c r="A22" s="5">
        <v>21</v>
      </c>
      <c r="B22" s="5" t="s">
        <v>1549</v>
      </c>
      <c r="C22" s="5" t="s">
        <v>97</v>
      </c>
      <c r="D22" s="5" t="s">
        <v>1624</v>
      </c>
      <c r="E22" s="5" t="s">
        <v>1625</v>
      </c>
      <c r="F22" s="5" t="s">
        <v>1626</v>
      </c>
      <c r="G22" s="5" t="s">
        <v>1568</v>
      </c>
      <c r="J22" s="5" t="s">
        <v>3282</v>
      </c>
    </row>
    <row r="23" spans="1:10" ht="11.25">
      <c r="A23" s="5">
        <v>22</v>
      </c>
      <c r="B23" s="5" t="s">
        <v>1549</v>
      </c>
      <c r="C23" s="5" t="s">
        <v>97</v>
      </c>
      <c r="D23" s="5" t="s">
        <v>1627</v>
      </c>
      <c r="E23" s="5" t="s">
        <v>1628</v>
      </c>
      <c r="F23" s="5" t="s">
        <v>1629</v>
      </c>
      <c r="G23" s="5" t="s">
        <v>1630</v>
      </c>
      <c r="H23" s="5" t="s">
        <v>1631</v>
      </c>
      <c r="J23" s="5" t="s">
        <v>3282</v>
      </c>
    </row>
    <row r="24" spans="1:10" ht="11.25">
      <c r="A24" s="5">
        <v>23</v>
      </c>
      <c r="B24" s="5" t="s">
        <v>1549</v>
      </c>
      <c r="C24" s="5" t="s">
        <v>97</v>
      </c>
      <c r="D24" s="5" t="s">
        <v>1632</v>
      </c>
      <c r="E24" s="5" t="s">
        <v>1633</v>
      </c>
      <c r="F24" s="5" t="s">
        <v>1634</v>
      </c>
      <c r="G24" s="5" t="s">
        <v>1630</v>
      </c>
      <c r="J24" s="5" t="s">
        <v>3282</v>
      </c>
    </row>
    <row r="25" spans="1:10" ht="11.25">
      <c r="A25" s="5">
        <v>24</v>
      </c>
      <c r="B25" s="5" t="s">
        <v>1549</v>
      </c>
      <c r="C25" s="5" t="s">
        <v>97</v>
      </c>
      <c r="D25" s="5" t="s">
        <v>1635</v>
      </c>
      <c r="E25" s="5" t="s">
        <v>1636</v>
      </c>
      <c r="F25" s="5" t="s">
        <v>1637</v>
      </c>
      <c r="G25" s="5" t="s">
        <v>1580</v>
      </c>
      <c r="J25" s="5" t="s">
        <v>3282</v>
      </c>
    </row>
    <row r="26" spans="1:10" ht="11.25">
      <c r="A26" s="5">
        <v>25</v>
      </c>
      <c r="B26" s="5" t="s">
        <v>1549</v>
      </c>
      <c r="C26" s="5" t="s">
        <v>97</v>
      </c>
      <c r="D26" s="5" t="s">
        <v>1638</v>
      </c>
      <c r="E26" s="5" t="s">
        <v>1639</v>
      </c>
      <c r="F26" s="5" t="s">
        <v>1640</v>
      </c>
      <c r="G26" s="5" t="s">
        <v>1557</v>
      </c>
      <c r="J26" s="5" t="s">
        <v>3282</v>
      </c>
    </row>
    <row r="27" spans="1:10" ht="11.25">
      <c r="A27" s="5">
        <v>26</v>
      </c>
      <c r="B27" s="5" t="s">
        <v>1549</v>
      </c>
      <c r="C27" s="5" t="s">
        <v>97</v>
      </c>
      <c r="D27" s="5" t="s">
        <v>1641</v>
      </c>
      <c r="E27" s="5" t="s">
        <v>1642</v>
      </c>
      <c r="F27" s="5" t="s">
        <v>1643</v>
      </c>
      <c r="G27" s="5" t="s">
        <v>1644</v>
      </c>
      <c r="J27" s="5" t="s">
        <v>3282</v>
      </c>
    </row>
    <row r="28" spans="1:10" ht="11.25">
      <c r="A28" s="5">
        <v>27</v>
      </c>
      <c r="B28" s="5" t="s">
        <v>1549</v>
      </c>
      <c r="C28" s="5" t="s">
        <v>97</v>
      </c>
      <c r="D28" s="5" t="s">
        <v>1645</v>
      </c>
      <c r="E28" s="5" t="s">
        <v>1646</v>
      </c>
      <c r="F28" s="5" t="s">
        <v>1647</v>
      </c>
      <c r="G28" s="5" t="s">
        <v>1606</v>
      </c>
      <c r="J28" s="5" t="s">
        <v>3282</v>
      </c>
    </row>
    <row r="29" spans="1:10" ht="11.25">
      <c r="A29" s="5">
        <v>28</v>
      </c>
      <c r="B29" s="5" t="s">
        <v>1549</v>
      </c>
      <c r="C29" s="5" t="s">
        <v>97</v>
      </c>
      <c r="D29" s="5" t="s">
        <v>1648</v>
      </c>
      <c r="E29" s="5" t="s">
        <v>1649</v>
      </c>
      <c r="F29" s="5" t="s">
        <v>1650</v>
      </c>
      <c r="G29" s="5" t="s">
        <v>1557</v>
      </c>
      <c r="J29" s="5" t="s">
        <v>3282</v>
      </c>
    </row>
    <row r="30" spans="1:10" ht="11.25">
      <c r="A30" s="5">
        <v>29</v>
      </c>
      <c r="B30" s="5" t="s">
        <v>1549</v>
      </c>
      <c r="C30" s="5" t="s">
        <v>97</v>
      </c>
      <c r="D30" s="5" t="s">
        <v>1651</v>
      </c>
      <c r="E30" s="5" t="s">
        <v>1652</v>
      </c>
      <c r="F30" s="5" t="s">
        <v>1653</v>
      </c>
      <c r="G30" s="5" t="s">
        <v>1654</v>
      </c>
      <c r="J30" s="5" t="s">
        <v>3282</v>
      </c>
    </row>
    <row r="31" spans="1:10" ht="11.25">
      <c r="A31" s="5">
        <v>30</v>
      </c>
      <c r="B31" s="5" t="s">
        <v>1549</v>
      </c>
      <c r="C31" s="5" t="s">
        <v>97</v>
      </c>
      <c r="D31" s="5" t="s">
        <v>1655</v>
      </c>
      <c r="E31" s="5" t="s">
        <v>1656</v>
      </c>
      <c r="F31" s="5" t="s">
        <v>1657</v>
      </c>
      <c r="G31" s="5" t="s">
        <v>1658</v>
      </c>
      <c r="J31" s="5" t="s">
        <v>3282</v>
      </c>
    </row>
    <row r="32" spans="1:10" ht="11.25">
      <c r="A32" s="5">
        <v>31</v>
      </c>
      <c r="B32" s="5" t="s">
        <v>1549</v>
      </c>
      <c r="C32" s="5" t="s">
        <v>97</v>
      </c>
      <c r="D32" s="5" t="s">
        <v>1659</v>
      </c>
      <c r="E32" s="5" t="s">
        <v>1660</v>
      </c>
      <c r="F32" s="5" t="s">
        <v>1661</v>
      </c>
      <c r="G32" s="5" t="s">
        <v>1576</v>
      </c>
      <c r="J32" s="5" t="s">
        <v>3282</v>
      </c>
    </row>
    <row r="33" spans="1:10" ht="11.25">
      <c r="A33" s="5">
        <v>32</v>
      </c>
      <c r="B33" s="5" t="s">
        <v>1549</v>
      </c>
      <c r="C33" s="5" t="s">
        <v>97</v>
      </c>
      <c r="D33" s="5" t="s">
        <v>1662</v>
      </c>
      <c r="E33" s="5" t="s">
        <v>1663</v>
      </c>
      <c r="F33" s="5" t="s">
        <v>1664</v>
      </c>
      <c r="G33" s="5" t="s">
        <v>1557</v>
      </c>
      <c r="J33" s="5" t="s">
        <v>3282</v>
      </c>
    </row>
    <row r="34" spans="1:10" ht="11.25">
      <c r="A34" s="5">
        <v>33</v>
      </c>
      <c r="B34" s="5" t="s">
        <v>1549</v>
      </c>
      <c r="C34" s="5" t="s">
        <v>97</v>
      </c>
      <c r="D34" s="5" t="s">
        <v>1665</v>
      </c>
      <c r="E34" s="5" t="s">
        <v>1666</v>
      </c>
      <c r="F34" s="5" t="s">
        <v>1667</v>
      </c>
      <c r="G34" s="5" t="s">
        <v>1580</v>
      </c>
      <c r="J34" s="5" t="s">
        <v>3282</v>
      </c>
    </row>
    <row r="35" spans="1:10" ht="11.25">
      <c r="A35" s="5">
        <v>34</v>
      </c>
      <c r="B35" s="5" t="s">
        <v>1549</v>
      </c>
      <c r="C35" s="5" t="s">
        <v>97</v>
      </c>
      <c r="D35" s="5" t="s">
        <v>1668</v>
      </c>
      <c r="E35" s="5" t="s">
        <v>1669</v>
      </c>
      <c r="F35" s="5" t="s">
        <v>1670</v>
      </c>
      <c r="G35" s="5" t="s">
        <v>1671</v>
      </c>
      <c r="H35" s="5" t="s">
        <v>1672</v>
      </c>
      <c r="J35" s="5" t="s">
        <v>3282</v>
      </c>
    </row>
    <row r="36" spans="1:10" ht="11.25">
      <c r="A36" s="5">
        <v>35</v>
      </c>
      <c r="B36" s="5" t="s">
        <v>1549</v>
      </c>
      <c r="C36" s="5" t="s">
        <v>97</v>
      </c>
      <c r="D36" s="5" t="s">
        <v>1673</v>
      </c>
      <c r="E36" s="5" t="s">
        <v>1674</v>
      </c>
      <c r="F36" s="5" t="s">
        <v>1675</v>
      </c>
      <c r="G36" s="5" t="s">
        <v>1576</v>
      </c>
      <c r="J36" s="5" t="s">
        <v>3282</v>
      </c>
    </row>
    <row r="37" spans="1:10" ht="11.25">
      <c r="A37" s="5">
        <v>36</v>
      </c>
      <c r="B37" s="5" t="s">
        <v>1549</v>
      </c>
      <c r="C37" s="5" t="s">
        <v>97</v>
      </c>
      <c r="D37" s="5" t="s">
        <v>1676</v>
      </c>
      <c r="E37" s="5" t="s">
        <v>1677</v>
      </c>
      <c r="F37" s="5" t="s">
        <v>1675</v>
      </c>
      <c r="G37" s="5" t="s">
        <v>1678</v>
      </c>
      <c r="J37" s="5" t="s">
        <v>3282</v>
      </c>
    </row>
    <row r="38" spans="1:10" ht="11.25">
      <c r="A38" s="5">
        <v>37</v>
      </c>
      <c r="B38" s="5" t="s">
        <v>1549</v>
      </c>
      <c r="C38" s="5" t="s">
        <v>97</v>
      </c>
      <c r="D38" s="5" t="s">
        <v>1679</v>
      </c>
      <c r="E38" s="5" t="s">
        <v>1680</v>
      </c>
      <c r="F38" s="5" t="s">
        <v>1675</v>
      </c>
      <c r="G38" s="5" t="s">
        <v>1681</v>
      </c>
      <c r="J38" s="5" t="s">
        <v>3282</v>
      </c>
    </row>
    <row r="39" spans="1:10" ht="11.25">
      <c r="A39" s="5">
        <v>38</v>
      </c>
      <c r="B39" s="5" t="s">
        <v>1549</v>
      </c>
      <c r="C39" s="5" t="s">
        <v>97</v>
      </c>
      <c r="D39" s="5" t="s">
        <v>1682</v>
      </c>
      <c r="E39" s="5" t="s">
        <v>1683</v>
      </c>
      <c r="F39" s="5" t="s">
        <v>1675</v>
      </c>
      <c r="G39" s="5" t="s">
        <v>1684</v>
      </c>
      <c r="J39" s="5" t="s">
        <v>3282</v>
      </c>
    </row>
    <row r="40" spans="1:10" ht="11.25">
      <c r="A40" s="5">
        <v>39</v>
      </c>
      <c r="B40" s="5" t="s">
        <v>1549</v>
      </c>
      <c r="C40" s="5" t="s">
        <v>97</v>
      </c>
      <c r="D40" s="5" t="s">
        <v>1685</v>
      </c>
      <c r="E40" s="5" t="s">
        <v>1686</v>
      </c>
      <c r="F40" s="5" t="s">
        <v>1675</v>
      </c>
      <c r="G40" s="5" t="s">
        <v>1687</v>
      </c>
      <c r="J40" s="5" t="s">
        <v>3282</v>
      </c>
    </row>
    <row r="41" spans="1:10" ht="11.25">
      <c r="A41" s="5">
        <v>40</v>
      </c>
      <c r="B41" s="5" t="s">
        <v>1549</v>
      </c>
      <c r="C41" s="5" t="s">
        <v>97</v>
      </c>
      <c r="D41" s="5" t="s">
        <v>1688</v>
      </c>
      <c r="E41" s="5" t="s">
        <v>1689</v>
      </c>
      <c r="F41" s="5" t="s">
        <v>1675</v>
      </c>
      <c r="G41" s="5" t="s">
        <v>1690</v>
      </c>
      <c r="J41" s="5" t="s">
        <v>3282</v>
      </c>
    </row>
    <row r="42" spans="1:10" ht="11.25">
      <c r="A42" s="5">
        <v>41</v>
      </c>
      <c r="B42" s="5" t="s">
        <v>1549</v>
      </c>
      <c r="C42" s="5" t="s">
        <v>97</v>
      </c>
      <c r="D42" s="5" t="s">
        <v>1691</v>
      </c>
      <c r="E42" s="5" t="s">
        <v>1692</v>
      </c>
      <c r="F42" s="5" t="s">
        <v>1693</v>
      </c>
      <c r="G42" s="5" t="s">
        <v>1694</v>
      </c>
      <c r="J42" s="5" t="s">
        <v>3282</v>
      </c>
    </row>
    <row r="43" spans="1:10" ht="11.25">
      <c r="A43" s="5">
        <v>42</v>
      </c>
      <c r="B43" s="5" t="s">
        <v>1549</v>
      </c>
      <c r="C43" s="5" t="s">
        <v>97</v>
      </c>
      <c r="D43" s="5" t="s">
        <v>1695</v>
      </c>
      <c r="E43" s="5" t="s">
        <v>1696</v>
      </c>
      <c r="F43" s="5" t="s">
        <v>1697</v>
      </c>
      <c r="G43" s="5" t="s">
        <v>1576</v>
      </c>
      <c r="J43" s="5" t="s">
        <v>3282</v>
      </c>
    </row>
    <row r="44" spans="1:10" ht="11.25">
      <c r="A44" s="5">
        <v>43</v>
      </c>
      <c r="B44" s="5" t="s">
        <v>1549</v>
      </c>
      <c r="C44" s="5" t="s">
        <v>97</v>
      </c>
      <c r="D44" s="5" t="s">
        <v>1698</v>
      </c>
      <c r="E44" s="5" t="s">
        <v>1699</v>
      </c>
      <c r="F44" s="5" t="s">
        <v>1700</v>
      </c>
      <c r="G44" s="5" t="s">
        <v>1561</v>
      </c>
      <c r="J44" s="5" t="s">
        <v>3282</v>
      </c>
    </row>
    <row r="45" spans="1:10" ht="11.25">
      <c r="A45" s="5">
        <v>44</v>
      </c>
      <c r="B45" s="5" t="s">
        <v>1549</v>
      </c>
      <c r="C45" s="5" t="s">
        <v>97</v>
      </c>
      <c r="D45" s="5" t="s">
        <v>1701</v>
      </c>
      <c r="E45" s="5" t="s">
        <v>1702</v>
      </c>
      <c r="F45" s="5" t="s">
        <v>1703</v>
      </c>
      <c r="G45" s="5" t="s">
        <v>1704</v>
      </c>
      <c r="J45" s="5" t="s">
        <v>3282</v>
      </c>
    </row>
    <row r="46" spans="1:10" ht="11.25">
      <c r="A46" s="5">
        <v>45</v>
      </c>
      <c r="B46" s="5" t="s">
        <v>1549</v>
      </c>
      <c r="C46" s="5" t="s">
        <v>97</v>
      </c>
      <c r="D46" s="5" t="s">
        <v>1705</v>
      </c>
      <c r="E46" s="5" t="s">
        <v>1706</v>
      </c>
      <c r="F46" s="5" t="s">
        <v>1707</v>
      </c>
      <c r="G46" s="5" t="s">
        <v>1708</v>
      </c>
      <c r="J46" s="5" t="s">
        <v>3282</v>
      </c>
    </row>
    <row r="47" spans="1:10" ht="11.25">
      <c r="A47" s="5">
        <v>46</v>
      </c>
      <c r="B47" s="5" t="s">
        <v>1549</v>
      </c>
      <c r="C47" s="5" t="s">
        <v>97</v>
      </c>
      <c r="D47" s="5" t="s">
        <v>1709</v>
      </c>
      <c r="E47" s="5" t="s">
        <v>1710</v>
      </c>
      <c r="F47" s="5" t="s">
        <v>1711</v>
      </c>
      <c r="G47" s="5" t="s">
        <v>1712</v>
      </c>
      <c r="J47" s="5" t="s">
        <v>3282</v>
      </c>
    </row>
    <row r="48" spans="1:10" ht="11.25">
      <c r="A48" s="5">
        <v>47</v>
      </c>
      <c r="B48" s="5" t="s">
        <v>1549</v>
      </c>
      <c r="C48" s="5" t="s">
        <v>97</v>
      </c>
      <c r="D48" s="5" t="s">
        <v>1713</v>
      </c>
      <c r="E48" s="5" t="s">
        <v>1714</v>
      </c>
      <c r="F48" s="5" t="s">
        <v>1715</v>
      </c>
      <c r="G48" s="5" t="s">
        <v>1561</v>
      </c>
      <c r="J48" s="5" t="s">
        <v>3282</v>
      </c>
    </row>
    <row r="49" spans="1:10" ht="11.25">
      <c r="A49" s="5">
        <v>48</v>
      </c>
      <c r="B49" s="5" t="s">
        <v>1549</v>
      </c>
      <c r="C49" s="5" t="s">
        <v>97</v>
      </c>
      <c r="D49" s="5" t="s">
        <v>1716</v>
      </c>
      <c r="E49" s="5" t="s">
        <v>1717</v>
      </c>
      <c r="F49" s="5" t="s">
        <v>1718</v>
      </c>
      <c r="G49" s="5" t="s">
        <v>1712</v>
      </c>
      <c r="J49" s="5" t="s">
        <v>3282</v>
      </c>
    </row>
    <row r="50" spans="1:10" ht="11.25">
      <c r="A50" s="5">
        <v>49</v>
      </c>
      <c r="B50" s="5" t="s">
        <v>1549</v>
      </c>
      <c r="C50" s="5" t="s">
        <v>97</v>
      </c>
      <c r="D50" s="5" t="s">
        <v>1719</v>
      </c>
      <c r="E50" s="5" t="s">
        <v>1720</v>
      </c>
      <c r="F50" s="5" t="s">
        <v>1721</v>
      </c>
      <c r="G50" s="5" t="s">
        <v>1722</v>
      </c>
      <c r="J50" s="5" t="s">
        <v>3282</v>
      </c>
    </row>
    <row r="51" spans="1:10" ht="11.25">
      <c r="A51" s="5">
        <v>50</v>
      </c>
      <c r="B51" s="5" t="s">
        <v>1549</v>
      </c>
      <c r="C51" s="5" t="s">
        <v>97</v>
      </c>
      <c r="D51" s="5" t="s">
        <v>1723</v>
      </c>
      <c r="E51" s="5" t="s">
        <v>1724</v>
      </c>
      <c r="F51" s="5" t="s">
        <v>1725</v>
      </c>
      <c r="G51" s="5" t="s">
        <v>1616</v>
      </c>
      <c r="H51" s="5" t="s">
        <v>1726</v>
      </c>
      <c r="J51" s="5" t="s">
        <v>3282</v>
      </c>
    </row>
    <row r="52" spans="1:10" ht="11.25">
      <c r="A52" s="5">
        <v>51</v>
      </c>
      <c r="B52" s="5" t="s">
        <v>1549</v>
      </c>
      <c r="C52" s="5" t="s">
        <v>97</v>
      </c>
      <c r="D52" s="5" t="s">
        <v>1727</v>
      </c>
      <c r="E52" s="5" t="s">
        <v>1728</v>
      </c>
      <c r="F52" s="5" t="s">
        <v>1729</v>
      </c>
      <c r="G52" s="5" t="s">
        <v>1557</v>
      </c>
      <c r="J52" s="5" t="s">
        <v>3282</v>
      </c>
    </row>
    <row r="53" spans="1:10" ht="11.25">
      <c r="A53" s="5">
        <v>52</v>
      </c>
      <c r="B53" s="5" t="s">
        <v>1549</v>
      </c>
      <c r="C53" s="5" t="s">
        <v>97</v>
      </c>
      <c r="D53" s="5" t="s">
        <v>1730</v>
      </c>
      <c r="E53" s="5" t="s">
        <v>1731</v>
      </c>
      <c r="F53" s="5" t="s">
        <v>1732</v>
      </c>
      <c r="G53" s="5" t="s">
        <v>1561</v>
      </c>
      <c r="H53" s="5" t="s">
        <v>1733</v>
      </c>
      <c r="J53" s="5" t="s">
        <v>3282</v>
      </c>
    </row>
    <row r="54" spans="1:10" ht="11.25">
      <c r="A54" s="5">
        <v>53</v>
      </c>
      <c r="B54" s="5" t="s">
        <v>1549</v>
      </c>
      <c r="C54" s="5" t="s">
        <v>97</v>
      </c>
      <c r="D54" s="5" t="s">
        <v>1734</v>
      </c>
      <c r="E54" s="5" t="s">
        <v>1735</v>
      </c>
      <c r="F54" s="5" t="s">
        <v>1736</v>
      </c>
      <c r="G54" s="5" t="s">
        <v>1580</v>
      </c>
      <c r="H54" s="5" t="s">
        <v>1737</v>
      </c>
      <c r="J54" s="5" t="s">
        <v>3282</v>
      </c>
    </row>
    <row r="55" spans="1:10" ht="11.25">
      <c r="A55" s="5">
        <v>54</v>
      </c>
      <c r="B55" s="5" t="s">
        <v>1549</v>
      </c>
      <c r="C55" s="5" t="s">
        <v>97</v>
      </c>
      <c r="D55" s="5" t="s">
        <v>1738</v>
      </c>
      <c r="E55" s="5" t="s">
        <v>1739</v>
      </c>
      <c r="F55" s="5" t="s">
        <v>1740</v>
      </c>
      <c r="G55" s="5" t="s">
        <v>1741</v>
      </c>
      <c r="J55" s="5" t="s">
        <v>3282</v>
      </c>
    </row>
    <row r="56" spans="1:10" ht="11.25">
      <c r="A56" s="5">
        <v>55</v>
      </c>
      <c r="B56" s="5" t="s">
        <v>1549</v>
      </c>
      <c r="C56" s="5" t="s">
        <v>97</v>
      </c>
      <c r="D56" s="5" t="s">
        <v>1742</v>
      </c>
      <c r="E56" s="5" t="s">
        <v>1743</v>
      </c>
      <c r="F56" s="5" t="s">
        <v>1744</v>
      </c>
      <c r="G56" s="5" t="s">
        <v>1722</v>
      </c>
      <c r="J56" s="5" t="s">
        <v>3282</v>
      </c>
    </row>
    <row r="57" spans="1:10" ht="11.25">
      <c r="A57" s="5">
        <v>56</v>
      </c>
      <c r="B57" s="5" t="s">
        <v>1549</v>
      </c>
      <c r="C57" s="5" t="s">
        <v>97</v>
      </c>
      <c r="D57" s="5" t="s">
        <v>1745</v>
      </c>
      <c r="E57" s="5" t="s">
        <v>1746</v>
      </c>
      <c r="F57" s="5" t="s">
        <v>1747</v>
      </c>
      <c r="G57" s="5" t="s">
        <v>1748</v>
      </c>
      <c r="H57" s="5" t="s">
        <v>1749</v>
      </c>
      <c r="J57" s="5" t="s">
        <v>3282</v>
      </c>
    </row>
    <row r="58" spans="1:10" ht="11.25">
      <c r="A58" s="5">
        <v>57</v>
      </c>
      <c r="B58" s="5" t="s">
        <v>1549</v>
      </c>
      <c r="C58" s="5" t="s">
        <v>97</v>
      </c>
      <c r="D58" s="5" t="s">
        <v>1750</v>
      </c>
      <c r="E58" s="5" t="s">
        <v>1751</v>
      </c>
      <c r="F58" s="5" t="s">
        <v>1752</v>
      </c>
      <c r="G58" s="5" t="s">
        <v>1748</v>
      </c>
      <c r="J58" s="5" t="s">
        <v>3282</v>
      </c>
    </row>
    <row r="59" spans="1:10" ht="11.25">
      <c r="A59" s="5">
        <v>58</v>
      </c>
      <c r="B59" s="5" t="s">
        <v>1549</v>
      </c>
      <c r="C59" s="5" t="s">
        <v>97</v>
      </c>
      <c r="D59" s="5" t="s">
        <v>1753</v>
      </c>
      <c r="E59" s="5" t="s">
        <v>1754</v>
      </c>
      <c r="F59" s="5" t="s">
        <v>1675</v>
      </c>
      <c r="G59" s="5" t="s">
        <v>1755</v>
      </c>
      <c r="J59" s="5" t="s">
        <v>3282</v>
      </c>
    </row>
    <row r="60" spans="1:10" ht="11.25">
      <c r="A60" s="5">
        <v>59</v>
      </c>
      <c r="B60" s="5" t="s">
        <v>1549</v>
      </c>
      <c r="C60" s="5" t="s">
        <v>97</v>
      </c>
      <c r="D60" s="5" t="s">
        <v>1756</v>
      </c>
      <c r="E60" s="5" t="s">
        <v>1757</v>
      </c>
      <c r="F60" s="5" t="s">
        <v>1758</v>
      </c>
      <c r="G60" s="5" t="s">
        <v>1759</v>
      </c>
      <c r="J60" s="5" t="s">
        <v>3282</v>
      </c>
    </row>
    <row r="61" spans="1:10" ht="11.25">
      <c r="A61" s="5">
        <v>60</v>
      </c>
      <c r="B61" s="5" t="s">
        <v>1549</v>
      </c>
      <c r="C61" s="5" t="s">
        <v>97</v>
      </c>
      <c r="D61" s="5" t="s">
        <v>1760</v>
      </c>
      <c r="E61" s="5" t="s">
        <v>1761</v>
      </c>
      <c r="F61" s="5" t="s">
        <v>1762</v>
      </c>
      <c r="G61" s="5" t="s">
        <v>1763</v>
      </c>
      <c r="H61" s="5" t="s">
        <v>1764</v>
      </c>
      <c r="J61" s="5" t="s">
        <v>3282</v>
      </c>
    </row>
    <row r="62" spans="1:10" ht="11.25">
      <c r="A62" s="5">
        <v>61</v>
      </c>
      <c r="B62" s="5" t="s">
        <v>1549</v>
      </c>
      <c r="C62" s="5" t="s">
        <v>97</v>
      </c>
      <c r="D62" s="5" t="s">
        <v>1765</v>
      </c>
      <c r="E62" s="5" t="s">
        <v>1766</v>
      </c>
      <c r="F62" s="5" t="s">
        <v>1767</v>
      </c>
      <c r="G62" s="5" t="s">
        <v>1768</v>
      </c>
      <c r="J62" s="5" t="s">
        <v>3282</v>
      </c>
    </row>
    <row r="63" spans="1:10" ht="11.25">
      <c r="A63" s="5">
        <v>62</v>
      </c>
      <c r="B63" s="5" t="s">
        <v>1549</v>
      </c>
      <c r="C63" s="5" t="s">
        <v>97</v>
      </c>
      <c r="D63" s="5" t="s">
        <v>1769</v>
      </c>
      <c r="E63" s="5" t="s">
        <v>1770</v>
      </c>
      <c r="F63" s="5" t="s">
        <v>1771</v>
      </c>
      <c r="G63" s="5" t="s">
        <v>1722</v>
      </c>
      <c r="J63" s="5" t="s">
        <v>3282</v>
      </c>
    </row>
    <row r="64" spans="1:10" ht="11.25">
      <c r="A64" s="5">
        <v>63</v>
      </c>
      <c r="B64" s="5" t="s">
        <v>1549</v>
      </c>
      <c r="C64" s="5" t="s">
        <v>97</v>
      </c>
      <c r="D64" s="5" t="s">
        <v>1772</v>
      </c>
      <c r="E64" s="5" t="s">
        <v>1773</v>
      </c>
      <c r="F64" s="5" t="s">
        <v>1774</v>
      </c>
      <c r="G64" s="5" t="s">
        <v>1775</v>
      </c>
      <c r="J64" s="5" t="s">
        <v>3282</v>
      </c>
    </row>
    <row r="65" spans="1:10" ht="11.25">
      <c r="A65" s="5">
        <v>64</v>
      </c>
      <c r="B65" s="5" t="s">
        <v>1549</v>
      </c>
      <c r="C65" s="5" t="s">
        <v>97</v>
      </c>
      <c r="D65" s="5" t="s">
        <v>1776</v>
      </c>
      <c r="E65" s="5" t="s">
        <v>1777</v>
      </c>
      <c r="F65" s="5" t="s">
        <v>1778</v>
      </c>
      <c r="G65" s="5" t="s">
        <v>1630</v>
      </c>
      <c r="J65" s="5" t="s">
        <v>3282</v>
      </c>
    </row>
    <row r="66" spans="1:10" ht="11.25">
      <c r="A66" s="5">
        <v>65</v>
      </c>
      <c r="B66" s="5" t="s">
        <v>1549</v>
      </c>
      <c r="C66" s="5" t="s">
        <v>97</v>
      </c>
      <c r="D66" s="5" t="s">
        <v>1779</v>
      </c>
      <c r="E66" s="5" t="s">
        <v>1780</v>
      </c>
      <c r="F66" s="5" t="s">
        <v>1781</v>
      </c>
      <c r="G66" s="5" t="s">
        <v>1782</v>
      </c>
      <c r="J66" s="5" t="s">
        <v>3282</v>
      </c>
    </row>
    <row r="67" spans="1:10" ht="11.25">
      <c r="A67" s="5">
        <v>66</v>
      </c>
      <c r="B67" s="5" t="s">
        <v>1549</v>
      </c>
      <c r="C67" s="5" t="s">
        <v>97</v>
      </c>
      <c r="D67" s="5" t="s">
        <v>1783</v>
      </c>
      <c r="E67" s="5" t="s">
        <v>1784</v>
      </c>
      <c r="F67" s="5" t="s">
        <v>1785</v>
      </c>
      <c r="G67" s="5" t="s">
        <v>1786</v>
      </c>
      <c r="J67" s="5" t="s">
        <v>3282</v>
      </c>
    </row>
    <row r="68" spans="1:10" ht="11.25">
      <c r="A68" s="5">
        <v>67</v>
      </c>
      <c r="B68" s="5" t="s">
        <v>1549</v>
      </c>
      <c r="C68" s="5" t="s">
        <v>97</v>
      </c>
      <c r="D68" s="5" t="s">
        <v>1787</v>
      </c>
      <c r="E68" s="5" t="s">
        <v>1788</v>
      </c>
      <c r="F68" s="5" t="s">
        <v>1789</v>
      </c>
      <c r="G68" s="5" t="s">
        <v>1790</v>
      </c>
      <c r="J68" s="5" t="s">
        <v>3282</v>
      </c>
    </row>
    <row r="69" spans="1:10" ht="11.25">
      <c r="A69" s="5">
        <v>68</v>
      </c>
      <c r="B69" s="5" t="s">
        <v>1549</v>
      </c>
      <c r="C69" s="5" t="s">
        <v>97</v>
      </c>
      <c r="D69" s="5" t="s">
        <v>1791</v>
      </c>
      <c r="E69" s="5" t="s">
        <v>1792</v>
      </c>
      <c r="F69" s="5" t="s">
        <v>1793</v>
      </c>
      <c r="G69" s="5" t="s">
        <v>1580</v>
      </c>
      <c r="J69" s="5" t="s">
        <v>3282</v>
      </c>
    </row>
    <row r="70" spans="1:10" ht="11.25">
      <c r="A70" s="5">
        <v>69</v>
      </c>
      <c r="B70" s="5" t="s">
        <v>1549</v>
      </c>
      <c r="C70" s="5" t="s">
        <v>97</v>
      </c>
      <c r="D70" s="5" t="s">
        <v>1794</v>
      </c>
      <c r="E70" s="5" t="s">
        <v>1795</v>
      </c>
      <c r="F70" s="5" t="s">
        <v>1796</v>
      </c>
      <c r="G70" s="5" t="s">
        <v>1797</v>
      </c>
      <c r="J70" s="5" t="s">
        <v>3282</v>
      </c>
    </row>
    <row r="71" spans="1:10" ht="11.25">
      <c r="A71" s="5">
        <v>70</v>
      </c>
      <c r="B71" s="5" t="s">
        <v>1549</v>
      </c>
      <c r="C71" s="5" t="s">
        <v>97</v>
      </c>
      <c r="D71" s="5" t="s">
        <v>1798</v>
      </c>
      <c r="E71" s="5" t="s">
        <v>1799</v>
      </c>
      <c r="F71" s="5" t="s">
        <v>1800</v>
      </c>
      <c r="G71" s="5" t="s">
        <v>1801</v>
      </c>
      <c r="J71" s="5" t="s">
        <v>3282</v>
      </c>
    </row>
    <row r="72" spans="1:10" ht="11.25">
      <c r="A72" s="5">
        <v>71</v>
      </c>
      <c r="B72" s="5" t="s">
        <v>1549</v>
      </c>
      <c r="C72" s="5" t="s">
        <v>97</v>
      </c>
      <c r="D72" s="5" t="s">
        <v>1802</v>
      </c>
      <c r="E72" s="5" t="s">
        <v>1803</v>
      </c>
      <c r="F72" s="5" t="s">
        <v>1804</v>
      </c>
      <c r="G72" s="5" t="s">
        <v>1805</v>
      </c>
      <c r="J72" s="5" t="s">
        <v>3282</v>
      </c>
    </row>
    <row r="73" spans="1:10" ht="11.25">
      <c r="A73" s="5">
        <v>72</v>
      </c>
      <c r="B73" s="5" t="s">
        <v>1549</v>
      </c>
      <c r="C73" s="5" t="s">
        <v>97</v>
      </c>
      <c r="D73" s="5" t="s">
        <v>1806</v>
      </c>
      <c r="E73" s="5" t="s">
        <v>1807</v>
      </c>
      <c r="F73" s="5" t="s">
        <v>1808</v>
      </c>
      <c r="G73" s="5" t="s">
        <v>1602</v>
      </c>
      <c r="J73" s="5" t="s">
        <v>3282</v>
      </c>
    </row>
    <row r="74" spans="1:10" ht="11.25">
      <c r="A74" s="5">
        <v>73</v>
      </c>
      <c r="B74" s="5" t="s">
        <v>1549</v>
      </c>
      <c r="C74" s="5" t="s">
        <v>97</v>
      </c>
      <c r="D74" s="5" t="s">
        <v>1809</v>
      </c>
      <c r="E74" s="5" t="s">
        <v>1810</v>
      </c>
      <c r="F74" s="5" t="s">
        <v>1811</v>
      </c>
      <c r="G74" s="5" t="s">
        <v>1812</v>
      </c>
      <c r="J74" s="5" t="s">
        <v>3282</v>
      </c>
    </row>
    <row r="75" spans="1:10" ht="11.25">
      <c r="A75" s="5">
        <v>74</v>
      </c>
      <c r="B75" s="5" t="s">
        <v>1549</v>
      </c>
      <c r="C75" s="5" t="s">
        <v>97</v>
      </c>
      <c r="D75" s="5" t="s">
        <v>1813</v>
      </c>
      <c r="E75" s="5" t="s">
        <v>1814</v>
      </c>
      <c r="F75" s="5" t="s">
        <v>1815</v>
      </c>
      <c r="G75" s="5" t="s">
        <v>1568</v>
      </c>
      <c r="J75" s="5" t="s">
        <v>3282</v>
      </c>
    </row>
    <row r="76" spans="1:10" ht="11.25">
      <c r="A76" s="5">
        <v>75</v>
      </c>
      <c r="B76" s="5" t="s">
        <v>1549</v>
      </c>
      <c r="C76" s="5" t="s">
        <v>97</v>
      </c>
      <c r="D76" s="5" t="s">
        <v>1816</v>
      </c>
      <c r="E76" s="5" t="s">
        <v>1817</v>
      </c>
      <c r="F76" s="5" t="s">
        <v>1818</v>
      </c>
      <c r="G76" s="5" t="s">
        <v>1819</v>
      </c>
      <c r="J76" s="5" t="s">
        <v>3282</v>
      </c>
    </row>
    <row r="77" spans="1:10" ht="11.25">
      <c r="A77" s="5">
        <v>76</v>
      </c>
      <c r="B77" s="5" t="s">
        <v>1549</v>
      </c>
      <c r="C77" s="5" t="s">
        <v>97</v>
      </c>
      <c r="D77" s="5" t="s">
        <v>1820</v>
      </c>
      <c r="E77" s="5" t="s">
        <v>1821</v>
      </c>
      <c r="F77" s="5" t="s">
        <v>1822</v>
      </c>
      <c r="G77" s="5" t="s">
        <v>1606</v>
      </c>
      <c r="J77" s="5" t="s">
        <v>3282</v>
      </c>
    </row>
    <row r="78" spans="1:10" ht="11.25">
      <c r="A78" s="5">
        <v>77</v>
      </c>
      <c r="B78" s="5" t="s">
        <v>1549</v>
      </c>
      <c r="C78" s="5" t="s">
        <v>97</v>
      </c>
      <c r="D78" s="5" t="s">
        <v>1823</v>
      </c>
      <c r="E78" s="5" t="s">
        <v>1824</v>
      </c>
      <c r="F78" s="5" t="s">
        <v>1825</v>
      </c>
      <c r="G78" s="5" t="s">
        <v>1826</v>
      </c>
      <c r="J78" s="5" t="s">
        <v>3282</v>
      </c>
    </row>
    <row r="79" spans="1:10" ht="11.25">
      <c r="A79" s="5">
        <v>78</v>
      </c>
      <c r="B79" s="5" t="s">
        <v>1549</v>
      </c>
      <c r="C79" s="5" t="s">
        <v>97</v>
      </c>
      <c r="D79" s="5" t="s">
        <v>1827</v>
      </c>
      <c r="E79" s="5" t="s">
        <v>1828</v>
      </c>
      <c r="F79" s="5" t="s">
        <v>1829</v>
      </c>
      <c r="G79" s="5" t="s">
        <v>1671</v>
      </c>
      <c r="J79" s="5" t="s">
        <v>3282</v>
      </c>
    </row>
    <row r="80" spans="1:10" ht="11.25">
      <c r="A80" s="5">
        <v>79</v>
      </c>
      <c r="B80" s="5" t="s">
        <v>1549</v>
      </c>
      <c r="C80" s="5" t="s">
        <v>97</v>
      </c>
      <c r="D80" s="5" t="s">
        <v>1830</v>
      </c>
      <c r="E80" s="5" t="s">
        <v>1831</v>
      </c>
      <c r="F80" s="5" t="s">
        <v>1832</v>
      </c>
      <c r="G80" s="5" t="s">
        <v>1576</v>
      </c>
      <c r="J80" s="5" t="s">
        <v>3282</v>
      </c>
    </row>
    <row r="81" spans="1:10" ht="11.25">
      <c r="A81" s="5">
        <v>80</v>
      </c>
      <c r="B81" s="5" t="s">
        <v>1549</v>
      </c>
      <c r="C81" s="5" t="s">
        <v>97</v>
      </c>
      <c r="D81" s="5" t="s">
        <v>1833</v>
      </c>
      <c r="E81" s="5" t="s">
        <v>1834</v>
      </c>
      <c r="F81" s="5" t="s">
        <v>1835</v>
      </c>
      <c r="G81" s="5" t="s">
        <v>1836</v>
      </c>
      <c r="J81" s="5" t="s">
        <v>3282</v>
      </c>
    </row>
    <row r="82" spans="1:10" ht="11.25">
      <c r="A82" s="5">
        <v>81</v>
      </c>
      <c r="B82" s="5" t="s">
        <v>1549</v>
      </c>
      <c r="C82" s="5" t="s">
        <v>97</v>
      </c>
      <c r="D82" s="5" t="s">
        <v>1837</v>
      </c>
      <c r="E82" s="5" t="s">
        <v>1838</v>
      </c>
      <c r="F82" s="5" t="s">
        <v>1839</v>
      </c>
      <c r="G82" s="5" t="s">
        <v>1763</v>
      </c>
      <c r="J82" s="5" t="s">
        <v>3282</v>
      </c>
    </row>
    <row r="83" spans="1:10" ht="11.25">
      <c r="A83" s="5">
        <v>82</v>
      </c>
      <c r="B83" s="5" t="s">
        <v>1549</v>
      </c>
      <c r="C83" s="5" t="s">
        <v>97</v>
      </c>
      <c r="D83" s="5" t="s">
        <v>1840</v>
      </c>
      <c r="E83" s="5" t="s">
        <v>1841</v>
      </c>
      <c r="F83" s="5" t="s">
        <v>1842</v>
      </c>
      <c r="G83" s="5" t="s">
        <v>1843</v>
      </c>
      <c r="J83" s="5" t="s">
        <v>3282</v>
      </c>
    </row>
    <row r="84" spans="1:10" ht="11.25">
      <c r="A84" s="5">
        <v>83</v>
      </c>
      <c r="B84" s="5" t="s">
        <v>1549</v>
      </c>
      <c r="C84" s="5" t="s">
        <v>97</v>
      </c>
      <c r="D84" s="5" t="s">
        <v>1844</v>
      </c>
      <c r="E84" s="5" t="s">
        <v>1845</v>
      </c>
      <c r="F84" s="5" t="s">
        <v>1846</v>
      </c>
      <c r="G84" s="5" t="s">
        <v>1763</v>
      </c>
      <c r="J84" s="5" t="s">
        <v>3282</v>
      </c>
    </row>
    <row r="85" spans="1:10" ht="11.25">
      <c r="A85" s="5">
        <v>84</v>
      </c>
      <c r="B85" s="5" t="s">
        <v>1549</v>
      </c>
      <c r="C85" s="5" t="s">
        <v>97</v>
      </c>
      <c r="D85" s="5" t="s">
        <v>1850</v>
      </c>
      <c r="E85" s="5" t="s">
        <v>1851</v>
      </c>
      <c r="F85" s="5" t="s">
        <v>1852</v>
      </c>
      <c r="G85" s="5" t="s">
        <v>1853</v>
      </c>
      <c r="J85" s="5" t="s">
        <v>3282</v>
      </c>
    </row>
    <row r="86" spans="1:10" ht="11.25">
      <c r="A86" s="5">
        <v>85</v>
      </c>
      <c r="B86" s="5" t="s">
        <v>1549</v>
      </c>
      <c r="C86" s="5" t="s">
        <v>97</v>
      </c>
      <c r="D86" s="5" t="s">
        <v>1854</v>
      </c>
      <c r="E86" s="5" t="s">
        <v>1855</v>
      </c>
      <c r="F86" s="5" t="s">
        <v>1856</v>
      </c>
      <c r="G86" s="5" t="s">
        <v>1568</v>
      </c>
      <c r="J86" s="5" t="s">
        <v>3282</v>
      </c>
    </row>
    <row r="87" spans="1:10" ht="11.25">
      <c r="A87" s="5">
        <v>86</v>
      </c>
      <c r="B87" s="5" t="s">
        <v>1549</v>
      </c>
      <c r="C87" s="5" t="s">
        <v>97</v>
      </c>
      <c r="D87" s="5" t="s">
        <v>1857</v>
      </c>
      <c r="E87" s="5" t="s">
        <v>1858</v>
      </c>
      <c r="F87" s="5" t="s">
        <v>1859</v>
      </c>
      <c r="G87" s="5" t="s">
        <v>1568</v>
      </c>
      <c r="J87" s="5" t="s">
        <v>3282</v>
      </c>
    </row>
    <row r="88" spans="1:10" ht="11.25">
      <c r="A88" s="5">
        <v>87</v>
      </c>
      <c r="B88" s="5" t="s">
        <v>1549</v>
      </c>
      <c r="C88" s="5" t="s">
        <v>97</v>
      </c>
      <c r="D88" s="5" t="s">
        <v>1860</v>
      </c>
      <c r="E88" s="5" t="s">
        <v>1861</v>
      </c>
      <c r="F88" s="5" t="s">
        <v>1862</v>
      </c>
      <c r="G88" s="5" t="s">
        <v>1576</v>
      </c>
      <c r="J88" s="5" t="s">
        <v>3282</v>
      </c>
    </row>
    <row r="89" spans="1:10" ht="11.25">
      <c r="A89" s="5">
        <v>88</v>
      </c>
      <c r="B89" s="5" t="s">
        <v>1549</v>
      </c>
      <c r="C89" s="5" t="s">
        <v>97</v>
      </c>
      <c r="D89" s="5" t="s">
        <v>1863</v>
      </c>
      <c r="E89" s="5" t="s">
        <v>1864</v>
      </c>
      <c r="F89" s="5" t="s">
        <v>1865</v>
      </c>
      <c r="G89" s="5" t="s">
        <v>1812</v>
      </c>
      <c r="J89" s="5" t="s">
        <v>3282</v>
      </c>
    </row>
    <row r="90" spans="1:10" ht="11.25">
      <c r="A90" s="5">
        <v>89</v>
      </c>
      <c r="B90" s="5" t="s">
        <v>1549</v>
      </c>
      <c r="C90" s="5" t="s">
        <v>97</v>
      </c>
      <c r="D90" s="5" t="s">
        <v>1866</v>
      </c>
      <c r="E90" s="5" t="s">
        <v>1867</v>
      </c>
      <c r="F90" s="5" t="s">
        <v>1868</v>
      </c>
      <c r="G90" s="5" t="s">
        <v>1616</v>
      </c>
      <c r="J90" s="5" t="s">
        <v>3282</v>
      </c>
    </row>
    <row r="91" spans="1:10" ht="11.25">
      <c r="A91" s="5">
        <v>90</v>
      </c>
      <c r="B91" s="5" t="s">
        <v>1549</v>
      </c>
      <c r="C91" s="5" t="s">
        <v>97</v>
      </c>
      <c r="D91" s="5" t="s">
        <v>1869</v>
      </c>
      <c r="E91" s="5" t="s">
        <v>1870</v>
      </c>
      <c r="F91" s="5" t="s">
        <v>1871</v>
      </c>
      <c r="G91" s="5" t="s">
        <v>1748</v>
      </c>
      <c r="J91" s="5" t="s">
        <v>3282</v>
      </c>
    </row>
    <row r="92" spans="1:10" ht="11.25">
      <c r="A92" s="5">
        <v>91</v>
      </c>
      <c r="B92" s="5" t="s">
        <v>1549</v>
      </c>
      <c r="C92" s="5" t="s">
        <v>97</v>
      </c>
      <c r="D92" s="5" t="s">
        <v>1872</v>
      </c>
      <c r="E92" s="5" t="s">
        <v>1873</v>
      </c>
      <c r="F92" s="5" t="s">
        <v>1874</v>
      </c>
      <c r="G92" s="5" t="s">
        <v>1671</v>
      </c>
      <c r="J92" s="5" t="s">
        <v>3282</v>
      </c>
    </row>
    <row r="93" spans="1:10" ht="11.25">
      <c r="A93" s="5">
        <v>92</v>
      </c>
      <c r="B93" s="5" t="s">
        <v>1549</v>
      </c>
      <c r="C93" s="5" t="s">
        <v>97</v>
      </c>
      <c r="D93" s="5" t="s">
        <v>1875</v>
      </c>
      <c r="E93" s="5" t="s">
        <v>1876</v>
      </c>
      <c r="F93" s="5" t="s">
        <v>1877</v>
      </c>
      <c r="G93" s="5" t="s">
        <v>1576</v>
      </c>
      <c r="J93" s="5" t="s">
        <v>3282</v>
      </c>
    </row>
    <row r="94" spans="1:10" ht="11.25">
      <c r="A94" s="5">
        <v>93</v>
      </c>
      <c r="B94" s="5" t="s">
        <v>1549</v>
      </c>
      <c r="C94" s="5" t="s">
        <v>97</v>
      </c>
      <c r="D94" s="5" t="s">
        <v>1878</v>
      </c>
      <c r="E94" s="5" t="s">
        <v>1879</v>
      </c>
      <c r="F94" s="5" t="s">
        <v>1880</v>
      </c>
      <c r="G94" s="5" t="s">
        <v>1671</v>
      </c>
      <c r="J94" s="5" t="s">
        <v>3282</v>
      </c>
    </row>
    <row r="95" spans="1:10" ht="11.25">
      <c r="A95" s="5">
        <v>94</v>
      </c>
      <c r="B95" s="5" t="s">
        <v>1549</v>
      </c>
      <c r="C95" s="5" t="s">
        <v>97</v>
      </c>
      <c r="D95" s="5" t="s">
        <v>1881</v>
      </c>
      <c r="E95" s="5" t="s">
        <v>1882</v>
      </c>
      <c r="F95" s="5" t="s">
        <v>1883</v>
      </c>
      <c r="G95" s="5" t="s">
        <v>1576</v>
      </c>
      <c r="J95" s="5" t="s">
        <v>3282</v>
      </c>
    </row>
    <row r="96" spans="1:10" ht="11.25">
      <c r="A96" s="5">
        <v>95</v>
      </c>
      <c r="B96" s="5" t="s">
        <v>1549</v>
      </c>
      <c r="C96" s="5" t="s">
        <v>97</v>
      </c>
      <c r="D96" s="5" t="s">
        <v>1884</v>
      </c>
      <c r="E96" s="5" t="s">
        <v>1885</v>
      </c>
      <c r="F96" s="5" t="s">
        <v>1886</v>
      </c>
      <c r="G96" s="5" t="s">
        <v>1630</v>
      </c>
      <c r="J96" s="5" t="s">
        <v>3282</v>
      </c>
    </row>
    <row r="97" spans="1:10" ht="11.25">
      <c r="A97" s="5">
        <v>96</v>
      </c>
      <c r="B97" s="5" t="s">
        <v>1549</v>
      </c>
      <c r="C97" s="5" t="s">
        <v>97</v>
      </c>
      <c r="D97" s="5" t="s">
        <v>1887</v>
      </c>
      <c r="E97" s="5" t="s">
        <v>1888</v>
      </c>
      <c r="F97" s="5" t="s">
        <v>1889</v>
      </c>
      <c r="G97" s="5" t="s">
        <v>1826</v>
      </c>
      <c r="J97" s="5" t="s">
        <v>3282</v>
      </c>
    </row>
    <row r="98" spans="1:10" ht="11.25">
      <c r="A98" s="5">
        <v>97</v>
      </c>
      <c r="B98" s="5" t="s">
        <v>1549</v>
      </c>
      <c r="C98" s="5" t="s">
        <v>97</v>
      </c>
      <c r="D98" s="5" t="s">
        <v>1890</v>
      </c>
      <c r="E98" s="5" t="s">
        <v>1891</v>
      </c>
      <c r="F98" s="5" t="s">
        <v>1892</v>
      </c>
      <c r="G98" s="5" t="s">
        <v>1893</v>
      </c>
      <c r="J98" s="5" t="s">
        <v>3282</v>
      </c>
    </row>
    <row r="99" spans="1:10" ht="11.25">
      <c r="A99" s="5">
        <v>98</v>
      </c>
      <c r="B99" s="5" t="s">
        <v>1549</v>
      </c>
      <c r="C99" s="5" t="s">
        <v>97</v>
      </c>
      <c r="D99" s="5" t="s">
        <v>1894</v>
      </c>
      <c r="E99" s="5" t="s">
        <v>1895</v>
      </c>
      <c r="F99" s="5" t="s">
        <v>1896</v>
      </c>
      <c r="G99" s="5" t="s">
        <v>1748</v>
      </c>
      <c r="J99" s="5" t="s">
        <v>3282</v>
      </c>
    </row>
    <row r="100" spans="1:10" ht="11.25">
      <c r="A100" s="5">
        <v>99</v>
      </c>
      <c r="B100" s="5" t="s">
        <v>1549</v>
      </c>
      <c r="C100" s="5" t="s">
        <v>97</v>
      </c>
      <c r="D100" s="5" t="s">
        <v>1897</v>
      </c>
      <c r="E100" s="5" t="s">
        <v>1898</v>
      </c>
      <c r="F100" s="5" t="s">
        <v>1899</v>
      </c>
      <c r="G100" s="5" t="s">
        <v>1826</v>
      </c>
      <c r="J100" s="5" t="s">
        <v>3282</v>
      </c>
    </row>
    <row r="101" spans="1:10" ht="11.25">
      <c r="A101" s="5">
        <v>100</v>
      </c>
      <c r="B101" s="5" t="s">
        <v>1549</v>
      </c>
      <c r="C101" s="5" t="s">
        <v>97</v>
      </c>
      <c r="D101" s="5" t="s">
        <v>1900</v>
      </c>
      <c r="E101" s="5" t="s">
        <v>1901</v>
      </c>
      <c r="F101" s="5" t="s">
        <v>1902</v>
      </c>
      <c r="G101" s="5" t="s">
        <v>1812</v>
      </c>
      <c r="J101" s="5" t="s">
        <v>3282</v>
      </c>
    </row>
    <row r="102" spans="1:10" ht="11.25">
      <c r="A102" s="5">
        <v>101</v>
      </c>
      <c r="B102" s="5" t="s">
        <v>1549</v>
      </c>
      <c r="C102" s="5" t="s">
        <v>97</v>
      </c>
      <c r="D102" s="5" t="s">
        <v>1903</v>
      </c>
      <c r="E102" s="5" t="s">
        <v>1904</v>
      </c>
      <c r="F102" s="5" t="s">
        <v>1905</v>
      </c>
      <c r="G102" s="5" t="s">
        <v>1906</v>
      </c>
      <c r="J102" s="5" t="s">
        <v>3282</v>
      </c>
    </row>
    <row r="103" spans="1:10" ht="11.25">
      <c r="A103" s="5">
        <v>102</v>
      </c>
      <c r="B103" s="5" t="s">
        <v>1549</v>
      </c>
      <c r="C103" s="5" t="s">
        <v>97</v>
      </c>
      <c r="D103" s="5" t="s">
        <v>1907</v>
      </c>
      <c r="E103" s="5" t="s">
        <v>1908</v>
      </c>
      <c r="F103" s="5" t="s">
        <v>1909</v>
      </c>
      <c r="G103" s="5" t="s">
        <v>1906</v>
      </c>
      <c r="J103" s="5" t="s">
        <v>3282</v>
      </c>
    </row>
    <row r="104" spans="1:10" ht="11.25">
      <c r="A104" s="5">
        <v>103</v>
      </c>
      <c r="B104" s="5" t="s">
        <v>1549</v>
      </c>
      <c r="C104" s="5" t="s">
        <v>97</v>
      </c>
      <c r="D104" s="5" t="s">
        <v>1910</v>
      </c>
      <c r="E104" s="5" t="s">
        <v>1911</v>
      </c>
      <c r="F104" s="5" t="s">
        <v>1912</v>
      </c>
      <c r="G104" s="5" t="s">
        <v>1906</v>
      </c>
      <c r="J104" s="5" t="s">
        <v>3282</v>
      </c>
    </row>
    <row r="105" spans="1:10" ht="11.25">
      <c r="A105" s="5">
        <v>104</v>
      </c>
      <c r="B105" s="5" t="s">
        <v>1549</v>
      </c>
      <c r="C105" s="5" t="s">
        <v>97</v>
      </c>
      <c r="D105" s="5" t="s">
        <v>1913</v>
      </c>
      <c r="E105" s="5" t="s">
        <v>1914</v>
      </c>
      <c r="F105" s="5" t="s">
        <v>1915</v>
      </c>
      <c r="G105" s="5" t="s">
        <v>1906</v>
      </c>
      <c r="J105" s="5" t="s">
        <v>3282</v>
      </c>
    </row>
    <row r="106" spans="1:10" ht="11.25">
      <c r="A106" s="5">
        <v>105</v>
      </c>
      <c r="B106" s="5" t="s">
        <v>1549</v>
      </c>
      <c r="C106" s="5" t="s">
        <v>97</v>
      </c>
      <c r="D106" s="5" t="s">
        <v>1916</v>
      </c>
      <c r="E106" s="5" t="s">
        <v>1917</v>
      </c>
      <c r="F106" s="5" t="s">
        <v>1918</v>
      </c>
      <c r="G106" s="5" t="s">
        <v>1906</v>
      </c>
      <c r="J106" s="5" t="s">
        <v>3282</v>
      </c>
    </row>
    <row r="107" spans="1:10" ht="11.25">
      <c r="A107" s="5">
        <v>106</v>
      </c>
      <c r="B107" s="5" t="s">
        <v>1549</v>
      </c>
      <c r="C107" s="5" t="s">
        <v>97</v>
      </c>
      <c r="D107" s="5" t="s">
        <v>1919</v>
      </c>
      <c r="E107" s="5" t="s">
        <v>1920</v>
      </c>
      <c r="F107" s="5" t="s">
        <v>1921</v>
      </c>
      <c r="G107" s="5" t="s">
        <v>1906</v>
      </c>
      <c r="J107" s="5" t="s">
        <v>3282</v>
      </c>
    </row>
    <row r="108" spans="1:10" ht="11.25">
      <c r="A108" s="5">
        <v>107</v>
      </c>
      <c r="B108" s="5" t="s">
        <v>1549</v>
      </c>
      <c r="C108" s="5" t="s">
        <v>97</v>
      </c>
      <c r="D108" s="5" t="s">
        <v>1922</v>
      </c>
      <c r="E108" s="5" t="s">
        <v>1923</v>
      </c>
      <c r="F108" s="5" t="s">
        <v>1924</v>
      </c>
      <c r="G108" s="5" t="s">
        <v>1925</v>
      </c>
      <c r="J108" s="5" t="s">
        <v>3282</v>
      </c>
    </row>
    <row r="109" spans="1:10" ht="11.25">
      <c r="A109" s="5">
        <v>108</v>
      </c>
      <c r="B109" s="5" t="s">
        <v>1549</v>
      </c>
      <c r="C109" s="5" t="s">
        <v>97</v>
      </c>
      <c r="D109" s="5" t="s">
        <v>1926</v>
      </c>
      <c r="E109" s="5" t="s">
        <v>1927</v>
      </c>
      <c r="F109" s="5" t="s">
        <v>1928</v>
      </c>
      <c r="G109" s="5" t="s">
        <v>1929</v>
      </c>
      <c r="J109" s="5" t="s">
        <v>3282</v>
      </c>
    </row>
    <row r="110" spans="1:10" ht="11.25">
      <c r="A110" s="5">
        <v>109</v>
      </c>
      <c r="B110" s="5" t="s">
        <v>1549</v>
      </c>
      <c r="C110" s="5" t="s">
        <v>97</v>
      </c>
      <c r="D110" s="5" t="s">
        <v>1930</v>
      </c>
      <c r="E110" s="5" t="s">
        <v>1931</v>
      </c>
      <c r="F110" s="5" t="s">
        <v>1767</v>
      </c>
      <c r="G110" s="5" t="s">
        <v>1932</v>
      </c>
      <c r="J110" s="5" t="s">
        <v>3282</v>
      </c>
    </row>
    <row r="111" spans="1:10" ht="11.25">
      <c r="A111" s="5">
        <v>110</v>
      </c>
      <c r="B111" s="5" t="s">
        <v>1549</v>
      </c>
      <c r="C111" s="5" t="s">
        <v>97</v>
      </c>
      <c r="D111" s="5" t="s">
        <v>1933</v>
      </c>
      <c r="E111" s="5" t="s">
        <v>1934</v>
      </c>
      <c r="F111" s="5" t="s">
        <v>1935</v>
      </c>
      <c r="G111" s="5" t="s">
        <v>1722</v>
      </c>
      <c r="J111" s="5" t="s">
        <v>3282</v>
      </c>
    </row>
    <row r="112" spans="1:10" ht="11.25">
      <c r="A112" s="5">
        <v>111</v>
      </c>
      <c r="B112" s="5" t="s">
        <v>1549</v>
      </c>
      <c r="C112" s="5" t="s">
        <v>97</v>
      </c>
      <c r="D112" s="5" t="s">
        <v>1936</v>
      </c>
      <c r="E112" s="5" t="s">
        <v>1937</v>
      </c>
      <c r="F112" s="5" t="s">
        <v>1938</v>
      </c>
      <c r="G112" s="5" t="s">
        <v>1722</v>
      </c>
      <c r="J112" s="5" t="s">
        <v>3282</v>
      </c>
    </row>
    <row r="113" spans="1:10" ht="11.25">
      <c r="A113" s="5">
        <v>112</v>
      </c>
      <c r="B113" s="5" t="s">
        <v>1549</v>
      </c>
      <c r="C113" s="5" t="s">
        <v>97</v>
      </c>
      <c r="D113" s="5" t="s">
        <v>1939</v>
      </c>
      <c r="E113" s="5" t="s">
        <v>1940</v>
      </c>
      <c r="F113" s="5" t="s">
        <v>1941</v>
      </c>
      <c r="G113" s="5" t="s">
        <v>1942</v>
      </c>
      <c r="J113" s="5" t="s">
        <v>3282</v>
      </c>
    </row>
    <row r="114" spans="1:10" ht="11.25">
      <c r="A114" s="5">
        <v>113</v>
      </c>
      <c r="B114" s="5" t="s">
        <v>1549</v>
      </c>
      <c r="C114" s="5" t="s">
        <v>97</v>
      </c>
      <c r="D114" s="5" t="s">
        <v>1943</v>
      </c>
      <c r="E114" s="5" t="s">
        <v>1944</v>
      </c>
      <c r="F114" s="5" t="s">
        <v>1945</v>
      </c>
      <c r="G114" s="5" t="s">
        <v>1946</v>
      </c>
      <c r="J114" s="5" t="s">
        <v>3282</v>
      </c>
    </row>
    <row r="115" spans="1:10" ht="11.25">
      <c r="A115" s="5">
        <v>114</v>
      </c>
      <c r="B115" s="5" t="s">
        <v>1549</v>
      </c>
      <c r="C115" s="5" t="s">
        <v>97</v>
      </c>
      <c r="D115" s="5" t="s">
        <v>1947</v>
      </c>
      <c r="E115" s="5" t="s">
        <v>1948</v>
      </c>
      <c r="F115" s="5" t="s">
        <v>1949</v>
      </c>
      <c r="G115" s="5" t="s">
        <v>1843</v>
      </c>
      <c r="H115" s="5" t="s">
        <v>1950</v>
      </c>
      <c r="J115" s="5" t="s">
        <v>3282</v>
      </c>
    </row>
    <row r="116" spans="1:10" ht="11.25">
      <c r="A116" s="5">
        <v>115</v>
      </c>
      <c r="B116" s="5" t="s">
        <v>1549</v>
      </c>
      <c r="C116" s="5" t="s">
        <v>97</v>
      </c>
      <c r="D116" s="5" t="s">
        <v>1951</v>
      </c>
      <c r="E116" s="5" t="s">
        <v>1952</v>
      </c>
      <c r="F116" s="5" t="s">
        <v>1953</v>
      </c>
      <c r="G116" s="5" t="s">
        <v>1954</v>
      </c>
      <c r="J116" s="5" t="s">
        <v>3282</v>
      </c>
    </row>
    <row r="117" spans="1:10" ht="11.25">
      <c r="A117" s="5">
        <v>116</v>
      </c>
      <c r="B117" s="5" t="s">
        <v>1549</v>
      </c>
      <c r="C117" s="5" t="s">
        <v>97</v>
      </c>
      <c r="D117" s="5" t="s">
        <v>1955</v>
      </c>
      <c r="E117" s="5" t="s">
        <v>1956</v>
      </c>
      <c r="F117" s="5" t="s">
        <v>1957</v>
      </c>
      <c r="G117" s="5" t="s">
        <v>1942</v>
      </c>
      <c r="J117" s="5" t="s">
        <v>3282</v>
      </c>
    </row>
    <row r="118" spans="1:10" ht="11.25">
      <c r="A118" s="5">
        <v>117</v>
      </c>
      <c r="B118" s="5" t="s">
        <v>1549</v>
      </c>
      <c r="C118" s="5" t="s">
        <v>97</v>
      </c>
      <c r="D118" s="5" t="s">
        <v>1958</v>
      </c>
      <c r="E118" s="5" t="s">
        <v>1959</v>
      </c>
      <c r="F118" s="5" t="s">
        <v>1960</v>
      </c>
      <c r="G118" s="5" t="s">
        <v>1961</v>
      </c>
      <c r="J118" s="5" t="s">
        <v>3282</v>
      </c>
    </row>
    <row r="119" spans="1:10" ht="11.25">
      <c r="A119" s="5">
        <v>118</v>
      </c>
      <c r="B119" s="5" t="s">
        <v>1549</v>
      </c>
      <c r="C119" s="5" t="s">
        <v>97</v>
      </c>
      <c r="D119" s="5" t="s">
        <v>1962</v>
      </c>
      <c r="E119" s="5" t="s">
        <v>1963</v>
      </c>
      <c r="F119" s="5" t="s">
        <v>1964</v>
      </c>
      <c r="G119" s="5" t="s">
        <v>1942</v>
      </c>
      <c r="J119" s="5" t="s">
        <v>3282</v>
      </c>
    </row>
    <row r="120" spans="1:10" ht="11.25">
      <c r="A120" s="5">
        <v>119</v>
      </c>
      <c r="B120" s="5" t="s">
        <v>1549</v>
      </c>
      <c r="C120" s="5" t="s">
        <v>97</v>
      </c>
      <c r="D120" s="5" t="s">
        <v>1965</v>
      </c>
      <c r="E120" s="5" t="s">
        <v>1966</v>
      </c>
      <c r="F120" s="5" t="s">
        <v>1967</v>
      </c>
      <c r="G120" s="5" t="s">
        <v>1968</v>
      </c>
      <c r="J120" s="5" t="s">
        <v>3282</v>
      </c>
    </row>
    <row r="121" spans="1:10" ht="11.25">
      <c r="A121" s="5">
        <v>120</v>
      </c>
      <c r="B121" s="5" t="s">
        <v>1549</v>
      </c>
      <c r="C121" s="5" t="s">
        <v>97</v>
      </c>
      <c r="D121" s="5" t="s">
        <v>1969</v>
      </c>
      <c r="E121" s="5" t="s">
        <v>1970</v>
      </c>
      <c r="F121" s="5" t="s">
        <v>1971</v>
      </c>
      <c r="G121" s="5" t="s">
        <v>1722</v>
      </c>
      <c r="J121" s="5" t="s">
        <v>3282</v>
      </c>
    </row>
    <row r="122" spans="1:10" ht="11.25">
      <c r="A122" s="5">
        <v>121</v>
      </c>
      <c r="B122" s="5" t="s">
        <v>1549</v>
      </c>
      <c r="C122" s="5" t="s">
        <v>97</v>
      </c>
      <c r="D122" s="5" t="s">
        <v>1972</v>
      </c>
      <c r="E122" s="5" t="s">
        <v>1973</v>
      </c>
      <c r="F122" s="5" t="s">
        <v>1974</v>
      </c>
      <c r="G122" s="5" t="s">
        <v>1975</v>
      </c>
      <c r="J122" s="5" t="s">
        <v>3282</v>
      </c>
    </row>
    <row r="123" spans="1:10" ht="11.25">
      <c r="A123" s="5">
        <v>122</v>
      </c>
      <c r="B123" s="5" t="s">
        <v>1549</v>
      </c>
      <c r="C123" s="5" t="s">
        <v>97</v>
      </c>
      <c r="D123" s="5" t="s">
        <v>1976</v>
      </c>
      <c r="E123" s="5" t="s">
        <v>1977</v>
      </c>
      <c r="F123" s="5" t="s">
        <v>1978</v>
      </c>
      <c r="G123" s="5" t="s">
        <v>1975</v>
      </c>
      <c r="J123" s="5" t="s">
        <v>3282</v>
      </c>
    </row>
    <row r="124" spans="1:10" ht="11.25">
      <c r="A124" s="5">
        <v>123</v>
      </c>
      <c r="B124" s="5" t="s">
        <v>1549</v>
      </c>
      <c r="C124" s="5" t="s">
        <v>97</v>
      </c>
      <c r="D124" s="5" t="s">
        <v>1979</v>
      </c>
      <c r="E124" s="5" t="s">
        <v>1980</v>
      </c>
      <c r="F124" s="5" t="s">
        <v>1981</v>
      </c>
      <c r="G124" s="5" t="s">
        <v>1658</v>
      </c>
      <c r="J124" s="5" t="s">
        <v>3282</v>
      </c>
    </row>
    <row r="125" spans="1:10" ht="11.25">
      <c r="A125" s="5">
        <v>124</v>
      </c>
      <c r="B125" s="5" t="s">
        <v>1549</v>
      </c>
      <c r="C125" s="5" t="s">
        <v>97</v>
      </c>
      <c r="D125" s="5" t="s">
        <v>1982</v>
      </c>
      <c r="E125" s="5" t="s">
        <v>1983</v>
      </c>
      <c r="F125" s="5" t="s">
        <v>1984</v>
      </c>
      <c r="G125" s="5" t="s">
        <v>1985</v>
      </c>
      <c r="J125" s="5" t="s">
        <v>3282</v>
      </c>
    </row>
    <row r="126" spans="1:10" ht="11.25">
      <c r="A126" s="5">
        <v>125</v>
      </c>
      <c r="B126" s="5" t="s">
        <v>1549</v>
      </c>
      <c r="C126" s="5" t="s">
        <v>97</v>
      </c>
      <c r="D126" s="5" t="s">
        <v>1986</v>
      </c>
      <c r="E126" s="5" t="s">
        <v>1987</v>
      </c>
      <c r="F126" s="5" t="s">
        <v>1988</v>
      </c>
      <c r="G126" s="5" t="s">
        <v>1568</v>
      </c>
      <c r="J126" s="5" t="s">
        <v>3282</v>
      </c>
    </row>
    <row r="127" spans="1:10" ht="11.25">
      <c r="A127" s="5">
        <v>126</v>
      </c>
      <c r="B127" s="5" t="s">
        <v>1549</v>
      </c>
      <c r="C127" s="5" t="s">
        <v>97</v>
      </c>
      <c r="D127" s="5" t="s">
        <v>1989</v>
      </c>
      <c r="E127" s="5" t="s">
        <v>1990</v>
      </c>
      <c r="F127" s="5" t="s">
        <v>1991</v>
      </c>
      <c r="G127" s="5" t="s">
        <v>1658</v>
      </c>
      <c r="J127" s="5" t="s">
        <v>3282</v>
      </c>
    </row>
    <row r="128" spans="1:10" ht="11.25">
      <c r="A128" s="5">
        <v>127</v>
      </c>
      <c r="B128" s="5" t="s">
        <v>1549</v>
      </c>
      <c r="C128" s="5" t="s">
        <v>97</v>
      </c>
      <c r="D128" s="5" t="s">
        <v>1992</v>
      </c>
      <c r="E128" s="5" t="s">
        <v>1993</v>
      </c>
      <c r="F128" s="5" t="s">
        <v>1994</v>
      </c>
      <c r="G128" s="5" t="s">
        <v>1995</v>
      </c>
      <c r="J128" s="5" t="s">
        <v>3282</v>
      </c>
    </row>
    <row r="129" spans="1:10" ht="11.25">
      <c r="A129" s="5">
        <v>128</v>
      </c>
      <c r="B129" s="5" t="s">
        <v>1549</v>
      </c>
      <c r="C129" s="5" t="s">
        <v>97</v>
      </c>
      <c r="D129" s="5" t="s">
        <v>1996</v>
      </c>
      <c r="E129" s="5" t="s">
        <v>1997</v>
      </c>
      <c r="F129" s="5" t="s">
        <v>1998</v>
      </c>
      <c r="G129" s="5" t="s">
        <v>1985</v>
      </c>
      <c r="J129" s="5" t="s">
        <v>3282</v>
      </c>
    </row>
    <row r="130" spans="1:10" ht="11.25">
      <c r="A130" s="5">
        <v>129</v>
      </c>
      <c r="B130" s="5" t="s">
        <v>1549</v>
      </c>
      <c r="C130" s="5" t="s">
        <v>97</v>
      </c>
      <c r="D130" s="5" t="s">
        <v>1999</v>
      </c>
      <c r="E130" s="5" t="s">
        <v>2000</v>
      </c>
      <c r="F130" s="5" t="s">
        <v>2001</v>
      </c>
      <c r="G130" s="5" t="s">
        <v>2002</v>
      </c>
      <c r="J130" s="5" t="s">
        <v>3282</v>
      </c>
    </row>
    <row r="131" spans="1:10" ht="11.25">
      <c r="A131" s="5">
        <v>130</v>
      </c>
      <c r="B131" s="5" t="s">
        <v>1549</v>
      </c>
      <c r="C131" s="5" t="s">
        <v>97</v>
      </c>
      <c r="D131" s="5" t="s">
        <v>2003</v>
      </c>
      <c r="E131" s="5" t="s">
        <v>2004</v>
      </c>
      <c r="F131" s="5" t="s">
        <v>2005</v>
      </c>
      <c r="G131" s="5" t="s">
        <v>1602</v>
      </c>
      <c r="J131" s="5" t="s">
        <v>3282</v>
      </c>
    </row>
    <row r="132" spans="1:10" ht="11.25">
      <c r="A132" s="5">
        <v>131</v>
      </c>
      <c r="B132" s="5" t="s">
        <v>1549</v>
      </c>
      <c r="C132" s="5" t="s">
        <v>97</v>
      </c>
      <c r="D132" s="5" t="s">
        <v>2006</v>
      </c>
      <c r="E132" s="5" t="s">
        <v>2007</v>
      </c>
      <c r="F132" s="5" t="s">
        <v>2008</v>
      </c>
      <c r="G132" s="5" t="s">
        <v>1893</v>
      </c>
      <c r="J132" s="5" t="s">
        <v>3282</v>
      </c>
    </row>
    <row r="133" spans="1:10" ht="11.25">
      <c r="A133" s="5">
        <v>132</v>
      </c>
      <c r="B133" s="5" t="s">
        <v>1549</v>
      </c>
      <c r="C133" s="5" t="s">
        <v>97</v>
      </c>
      <c r="D133" s="5" t="s">
        <v>2009</v>
      </c>
      <c r="E133" s="5" t="s">
        <v>2010</v>
      </c>
      <c r="F133" s="5" t="s">
        <v>2011</v>
      </c>
      <c r="G133" s="5" t="s">
        <v>1553</v>
      </c>
      <c r="J133" s="5" t="s">
        <v>3282</v>
      </c>
    </row>
    <row r="134" spans="1:10" ht="11.25">
      <c r="A134" s="5">
        <v>133</v>
      </c>
      <c r="B134" s="5" t="s">
        <v>1549</v>
      </c>
      <c r="C134" s="5" t="s">
        <v>97</v>
      </c>
      <c r="D134" s="5" t="s">
        <v>2012</v>
      </c>
      <c r="E134" s="5" t="s">
        <v>2013</v>
      </c>
      <c r="F134" s="5" t="s">
        <v>2014</v>
      </c>
      <c r="G134" s="5" t="s">
        <v>1630</v>
      </c>
      <c r="J134" s="5" t="s">
        <v>3282</v>
      </c>
    </row>
    <row r="135" spans="1:10" ht="11.25">
      <c r="A135" s="5">
        <v>134</v>
      </c>
      <c r="B135" s="5" t="s">
        <v>1549</v>
      </c>
      <c r="C135" s="5" t="s">
        <v>97</v>
      </c>
      <c r="D135" s="5" t="s">
        <v>2015</v>
      </c>
      <c r="E135" s="5" t="s">
        <v>2016</v>
      </c>
      <c r="F135" s="5" t="s">
        <v>2017</v>
      </c>
      <c r="G135" s="5" t="s">
        <v>1925</v>
      </c>
      <c r="J135" s="5" t="s">
        <v>3282</v>
      </c>
    </row>
    <row r="136" spans="1:10" ht="11.25">
      <c r="A136" s="5">
        <v>135</v>
      </c>
      <c r="B136" s="5" t="s">
        <v>1549</v>
      </c>
      <c r="C136" s="5" t="s">
        <v>97</v>
      </c>
      <c r="D136" s="5" t="s">
        <v>2018</v>
      </c>
      <c r="E136" s="5" t="s">
        <v>2019</v>
      </c>
      <c r="F136" s="5" t="s">
        <v>2020</v>
      </c>
      <c r="G136" s="5" t="s">
        <v>1954</v>
      </c>
      <c r="J136" s="5" t="s">
        <v>3282</v>
      </c>
    </row>
    <row r="137" spans="1:10" ht="11.25">
      <c r="A137" s="5">
        <v>136</v>
      </c>
      <c r="B137" s="5" t="s">
        <v>1549</v>
      </c>
      <c r="C137" s="5" t="s">
        <v>97</v>
      </c>
      <c r="D137" s="5" t="s">
        <v>2021</v>
      </c>
      <c r="E137" s="5" t="s">
        <v>2022</v>
      </c>
      <c r="F137" s="5" t="s">
        <v>2023</v>
      </c>
      <c r="G137" s="5" t="s">
        <v>1591</v>
      </c>
      <c r="J137" s="5" t="s">
        <v>3282</v>
      </c>
    </row>
    <row r="138" spans="1:10" ht="11.25">
      <c r="A138" s="5">
        <v>137</v>
      </c>
      <c r="B138" s="5" t="s">
        <v>1549</v>
      </c>
      <c r="C138" s="5" t="s">
        <v>97</v>
      </c>
      <c r="D138" s="5" t="s">
        <v>2024</v>
      </c>
      <c r="E138" s="5" t="s">
        <v>2025</v>
      </c>
      <c r="F138" s="5" t="s">
        <v>2026</v>
      </c>
      <c r="G138" s="5" t="s">
        <v>2027</v>
      </c>
      <c r="J138" s="5" t="s">
        <v>3282</v>
      </c>
    </row>
    <row r="139" spans="1:10" ht="11.25">
      <c r="A139" s="5">
        <v>138</v>
      </c>
      <c r="B139" s="5" t="s">
        <v>1549</v>
      </c>
      <c r="C139" s="5" t="s">
        <v>97</v>
      </c>
      <c r="D139" s="5" t="s">
        <v>2028</v>
      </c>
      <c r="E139" s="5" t="s">
        <v>2029</v>
      </c>
      <c r="F139" s="5" t="s">
        <v>2030</v>
      </c>
      <c r="G139" s="5" t="s">
        <v>2031</v>
      </c>
      <c r="J139" s="5" t="s">
        <v>3282</v>
      </c>
    </row>
    <row r="140" spans="1:10" ht="11.25">
      <c r="A140" s="5">
        <v>139</v>
      </c>
      <c r="B140" s="5" t="s">
        <v>1549</v>
      </c>
      <c r="C140" s="5" t="s">
        <v>97</v>
      </c>
      <c r="D140" s="5" t="s">
        <v>2032</v>
      </c>
      <c r="E140" s="5" t="s">
        <v>2033</v>
      </c>
      <c r="F140" s="5" t="s">
        <v>2034</v>
      </c>
      <c r="G140" s="5" t="s">
        <v>2035</v>
      </c>
      <c r="J140" s="5" t="s">
        <v>3282</v>
      </c>
    </row>
    <row r="141" spans="1:10" ht="11.25">
      <c r="A141" s="5">
        <v>140</v>
      </c>
      <c r="B141" s="5" t="s">
        <v>1549</v>
      </c>
      <c r="C141" s="5" t="s">
        <v>97</v>
      </c>
      <c r="D141" s="5" t="s">
        <v>2036</v>
      </c>
      <c r="E141" s="5" t="s">
        <v>2037</v>
      </c>
      <c r="F141" s="5" t="s">
        <v>2038</v>
      </c>
      <c r="G141" s="5" t="s">
        <v>1797</v>
      </c>
      <c r="J141" s="5" t="s">
        <v>3282</v>
      </c>
    </row>
    <row r="142" spans="1:10" ht="11.25">
      <c r="A142" s="5">
        <v>141</v>
      </c>
      <c r="B142" s="5" t="s">
        <v>1549</v>
      </c>
      <c r="C142" s="5" t="s">
        <v>97</v>
      </c>
      <c r="D142" s="5" t="s">
        <v>2039</v>
      </c>
      <c r="E142" s="5" t="s">
        <v>2040</v>
      </c>
      <c r="F142" s="5" t="s">
        <v>2041</v>
      </c>
      <c r="G142" s="5" t="s">
        <v>1606</v>
      </c>
      <c r="J142" s="5" t="s">
        <v>3282</v>
      </c>
    </row>
    <row r="143" spans="1:10" ht="11.25">
      <c r="A143" s="5">
        <v>142</v>
      </c>
      <c r="B143" s="5" t="s">
        <v>1549</v>
      </c>
      <c r="C143" s="5" t="s">
        <v>97</v>
      </c>
      <c r="D143" s="5" t="s">
        <v>2042</v>
      </c>
      <c r="E143" s="5" t="s">
        <v>2043</v>
      </c>
      <c r="F143" s="5" t="s">
        <v>2044</v>
      </c>
      <c r="G143" s="5" t="s">
        <v>2027</v>
      </c>
      <c r="J143" s="5" t="s">
        <v>3282</v>
      </c>
    </row>
    <row r="144" spans="1:10" ht="11.25">
      <c r="A144" s="5">
        <v>143</v>
      </c>
      <c r="B144" s="5" t="s">
        <v>1549</v>
      </c>
      <c r="C144" s="5" t="s">
        <v>97</v>
      </c>
      <c r="D144" s="5" t="s">
        <v>2045</v>
      </c>
      <c r="E144" s="5" t="s">
        <v>2046</v>
      </c>
      <c r="F144" s="5" t="s">
        <v>2047</v>
      </c>
      <c r="G144" s="5" t="s">
        <v>1606</v>
      </c>
      <c r="J144" s="5" t="s">
        <v>3282</v>
      </c>
    </row>
    <row r="145" spans="1:10" ht="11.25">
      <c r="A145" s="5">
        <v>144</v>
      </c>
      <c r="B145" s="5" t="s">
        <v>1549</v>
      </c>
      <c r="C145" s="5" t="s">
        <v>97</v>
      </c>
      <c r="D145" s="5" t="s">
        <v>2048</v>
      </c>
      <c r="E145" s="5" t="s">
        <v>2049</v>
      </c>
      <c r="F145" s="5" t="s">
        <v>2050</v>
      </c>
      <c r="G145" s="5" t="s">
        <v>1572</v>
      </c>
      <c r="J145" s="5" t="s">
        <v>3282</v>
      </c>
    </row>
    <row r="146" spans="1:10" ht="11.25">
      <c r="A146" s="5">
        <v>145</v>
      </c>
      <c r="B146" s="5" t="s">
        <v>1549</v>
      </c>
      <c r="C146" s="5" t="s">
        <v>97</v>
      </c>
      <c r="D146" s="5" t="s">
        <v>2051</v>
      </c>
      <c r="E146" s="5" t="s">
        <v>2052</v>
      </c>
      <c r="F146" s="5" t="s">
        <v>2053</v>
      </c>
      <c r="G146" s="5" t="s">
        <v>1801</v>
      </c>
      <c r="J146" s="5" t="s">
        <v>3282</v>
      </c>
    </row>
    <row r="147" spans="1:10" ht="11.25">
      <c r="A147" s="5">
        <v>146</v>
      </c>
      <c r="B147" s="5" t="s">
        <v>1549</v>
      </c>
      <c r="C147" s="5" t="s">
        <v>97</v>
      </c>
      <c r="D147" s="5" t="s">
        <v>2054</v>
      </c>
      <c r="E147" s="5" t="s">
        <v>2055</v>
      </c>
      <c r="F147" s="5" t="s">
        <v>2056</v>
      </c>
      <c r="G147" s="5" t="s">
        <v>1602</v>
      </c>
      <c r="J147" s="5" t="s">
        <v>3282</v>
      </c>
    </row>
    <row r="148" spans="1:10" ht="11.25">
      <c r="A148" s="5">
        <v>147</v>
      </c>
      <c r="B148" s="5" t="s">
        <v>1549</v>
      </c>
      <c r="C148" s="5" t="s">
        <v>97</v>
      </c>
      <c r="D148" s="5" t="s">
        <v>2057</v>
      </c>
      <c r="E148" s="5" t="s">
        <v>2058</v>
      </c>
      <c r="F148" s="5" t="s">
        <v>2059</v>
      </c>
      <c r="G148" s="5" t="s">
        <v>2027</v>
      </c>
      <c r="J148" s="5" t="s">
        <v>3282</v>
      </c>
    </row>
    <row r="149" spans="1:10" ht="11.25">
      <c r="A149" s="5">
        <v>148</v>
      </c>
      <c r="B149" s="5" t="s">
        <v>1549</v>
      </c>
      <c r="C149" s="5" t="s">
        <v>97</v>
      </c>
      <c r="D149" s="5" t="s">
        <v>2060</v>
      </c>
      <c r="E149" s="5" t="s">
        <v>2061</v>
      </c>
      <c r="F149" s="5" t="s">
        <v>2062</v>
      </c>
      <c r="G149" s="5" t="s">
        <v>1805</v>
      </c>
      <c r="J149" s="5" t="s">
        <v>3282</v>
      </c>
    </row>
    <row r="150" spans="1:10" ht="11.25">
      <c r="A150" s="5">
        <v>149</v>
      </c>
      <c r="B150" s="5" t="s">
        <v>1549</v>
      </c>
      <c r="C150" s="5" t="s">
        <v>97</v>
      </c>
      <c r="D150" s="5" t="s">
        <v>2063</v>
      </c>
      <c r="E150" s="5" t="s">
        <v>2064</v>
      </c>
      <c r="F150" s="5" t="s">
        <v>2065</v>
      </c>
      <c r="G150" s="5" t="s">
        <v>2066</v>
      </c>
      <c r="J150" s="5" t="s">
        <v>3282</v>
      </c>
    </row>
    <row r="151" spans="1:10" ht="11.25">
      <c r="A151" s="5">
        <v>150</v>
      </c>
      <c r="B151" s="5" t="s">
        <v>1549</v>
      </c>
      <c r="C151" s="5" t="s">
        <v>97</v>
      </c>
      <c r="D151" s="5" t="s">
        <v>2067</v>
      </c>
      <c r="E151" s="5" t="s">
        <v>2068</v>
      </c>
      <c r="F151" s="5" t="s">
        <v>2069</v>
      </c>
      <c r="G151" s="5" t="s">
        <v>2066</v>
      </c>
      <c r="J151" s="5" t="s">
        <v>3282</v>
      </c>
    </row>
    <row r="152" spans="1:10" ht="11.25">
      <c r="A152" s="5">
        <v>151</v>
      </c>
      <c r="B152" s="5" t="s">
        <v>1549</v>
      </c>
      <c r="C152" s="5" t="s">
        <v>97</v>
      </c>
      <c r="D152" s="5" t="s">
        <v>2070</v>
      </c>
      <c r="E152" s="5" t="s">
        <v>2071</v>
      </c>
      <c r="F152" s="5" t="s">
        <v>2072</v>
      </c>
      <c r="G152" s="5" t="s">
        <v>2066</v>
      </c>
      <c r="J152" s="5" t="s">
        <v>3282</v>
      </c>
    </row>
    <row r="153" spans="1:10" ht="11.25">
      <c r="A153" s="5">
        <v>152</v>
      </c>
      <c r="B153" s="5" t="s">
        <v>1549</v>
      </c>
      <c r="C153" s="5" t="s">
        <v>97</v>
      </c>
      <c r="D153" s="5" t="s">
        <v>2073</v>
      </c>
      <c r="E153" s="5" t="s">
        <v>2074</v>
      </c>
      <c r="F153" s="5" t="s">
        <v>2075</v>
      </c>
      <c r="G153" s="5" t="s">
        <v>2066</v>
      </c>
      <c r="J153" s="5" t="s">
        <v>3282</v>
      </c>
    </row>
    <row r="154" spans="1:10" ht="11.25">
      <c r="A154" s="5">
        <v>153</v>
      </c>
      <c r="B154" s="5" t="s">
        <v>1549</v>
      </c>
      <c r="C154" s="5" t="s">
        <v>97</v>
      </c>
      <c r="D154" s="5" t="s">
        <v>2076</v>
      </c>
      <c r="E154" s="5" t="s">
        <v>2077</v>
      </c>
      <c r="F154" s="5" t="s">
        <v>2078</v>
      </c>
      <c r="G154" s="5" t="s">
        <v>2066</v>
      </c>
      <c r="J154" s="5" t="s">
        <v>3282</v>
      </c>
    </row>
    <row r="155" spans="1:10" ht="11.25">
      <c r="A155" s="5">
        <v>154</v>
      </c>
      <c r="B155" s="5" t="s">
        <v>1549</v>
      </c>
      <c r="C155" s="5" t="s">
        <v>97</v>
      </c>
      <c r="D155" s="5" t="s">
        <v>2079</v>
      </c>
      <c r="E155" s="5" t="s">
        <v>2080</v>
      </c>
      <c r="F155" s="5" t="s">
        <v>2081</v>
      </c>
      <c r="G155" s="5" t="s">
        <v>2066</v>
      </c>
      <c r="J155" s="5" t="s">
        <v>3282</v>
      </c>
    </row>
    <row r="156" spans="1:10" ht="11.25">
      <c r="A156" s="5">
        <v>155</v>
      </c>
      <c r="B156" s="5" t="s">
        <v>1549</v>
      </c>
      <c r="C156" s="5" t="s">
        <v>97</v>
      </c>
      <c r="D156" s="5" t="s">
        <v>2082</v>
      </c>
      <c r="E156" s="5" t="s">
        <v>2083</v>
      </c>
      <c r="F156" s="5" t="s">
        <v>2084</v>
      </c>
      <c r="G156" s="5" t="s">
        <v>2066</v>
      </c>
      <c r="J156" s="5" t="s">
        <v>3282</v>
      </c>
    </row>
    <row r="157" spans="1:10" ht="11.25">
      <c r="A157" s="5">
        <v>156</v>
      </c>
      <c r="B157" s="5" t="s">
        <v>1549</v>
      </c>
      <c r="C157" s="5" t="s">
        <v>97</v>
      </c>
      <c r="D157" s="5" t="s">
        <v>2085</v>
      </c>
      <c r="E157" s="5" t="s">
        <v>2086</v>
      </c>
      <c r="F157" s="5" t="s">
        <v>2087</v>
      </c>
      <c r="G157" s="5" t="s">
        <v>1630</v>
      </c>
      <c r="J157" s="5" t="s">
        <v>3282</v>
      </c>
    </row>
    <row r="158" spans="1:10" ht="11.25">
      <c r="A158" s="5">
        <v>157</v>
      </c>
      <c r="B158" s="5" t="s">
        <v>1549</v>
      </c>
      <c r="C158" s="5" t="s">
        <v>97</v>
      </c>
      <c r="D158" s="5" t="s">
        <v>2088</v>
      </c>
      <c r="E158" s="5" t="s">
        <v>2089</v>
      </c>
      <c r="F158" s="5" t="s">
        <v>2090</v>
      </c>
      <c r="G158" s="5" t="s">
        <v>2066</v>
      </c>
      <c r="J158" s="5" t="s">
        <v>3282</v>
      </c>
    </row>
    <row r="159" spans="1:10" ht="11.25">
      <c r="A159" s="5">
        <v>158</v>
      </c>
      <c r="B159" s="5" t="s">
        <v>1549</v>
      </c>
      <c r="C159" s="5" t="s">
        <v>97</v>
      </c>
      <c r="D159" s="5" t="s">
        <v>2091</v>
      </c>
      <c r="E159" s="5" t="s">
        <v>2092</v>
      </c>
      <c r="F159" s="5" t="s">
        <v>2093</v>
      </c>
      <c r="G159" s="5" t="s">
        <v>2066</v>
      </c>
      <c r="J159" s="5" t="s">
        <v>3282</v>
      </c>
    </row>
    <row r="160" spans="1:10" ht="11.25">
      <c r="A160" s="5">
        <v>159</v>
      </c>
      <c r="B160" s="5" t="s">
        <v>1549</v>
      </c>
      <c r="C160" s="5" t="s">
        <v>97</v>
      </c>
      <c r="D160" s="5" t="s">
        <v>2094</v>
      </c>
      <c r="E160" s="5" t="s">
        <v>2095</v>
      </c>
      <c r="F160" s="5" t="s">
        <v>2096</v>
      </c>
      <c r="G160" s="5" t="s">
        <v>2097</v>
      </c>
      <c r="J160" s="5" t="s">
        <v>3282</v>
      </c>
    </row>
    <row r="161" spans="1:10" ht="11.25">
      <c r="A161" s="5">
        <v>160</v>
      </c>
      <c r="B161" s="5" t="s">
        <v>1549</v>
      </c>
      <c r="C161" s="5" t="s">
        <v>97</v>
      </c>
      <c r="D161" s="5" t="s">
        <v>2098</v>
      </c>
      <c r="E161" s="5" t="s">
        <v>2099</v>
      </c>
      <c r="F161" s="5" t="s">
        <v>2100</v>
      </c>
      <c r="G161" s="5" t="s">
        <v>2066</v>
      </c>
      <c r="J161" s="5" t="s">
        <v>3282</v>
      </c>
    </row>
    <row r="162" spans="1:10" ht="11.25">
      <c r="A162" s="5">
        <v>161</v>
      </c>
      <c r="B162" s="5" t="s">
        <v>1549</v>
      </c>
      <c r="C162" s="5" t="s">
        <v>97</v>
      </c>
      <c r="D162" s="5" t="s">
        <v>2101</v>
      </c>
      <c r="E162" s="5" t="s">
        <v>2102</v>
      </c>
      <c r="F162" s="5" t="s">
        <v>2103</v>
      </c>
      <c r="G162" s="5" t="s">
        <v>2066</v>
      </c>
      <c r="J162" s="5" t="s">
        <v>3282</v>
      </c>
    </row>
    <row r="163" spans="1:10" ht="11.25">
      <c r="A163" s="5">
        <v>162</v>
      </c>
      <c r="B163" s="5" t="s">
        <v>1549</v>
      </c>
      <c r="C163" s="5" t="s">
        <v>97</v>
      </c>
      <c r="D163" s="5" t="s">
        <v>2104</v>
      </c>
      <c r="E163" s="5" t="s">
        <v>2105</v>
      </c>
      <c r="F163" s="5" t="s">
        <v>2106</v>
      </c>
      <c r="G163" s="5" t="s">
        <v>2066</v>
      </c>
      <c r="J163" s="5" t="s">
        <v>3282</v>
      </c>
    </row>
    <row r="164" spans="1:10" ht="11.25">
      <c r="A164" s="5">
        <v>163</v>
      </c>
      <c r="B164" s="5" t="s">
        <v>1549</v>
      </c>
      <c r="C164" s="5" t="s">
        <v>97</v>
      </c>
      <c r="D164" s="5" t="s">
        <v>2107</v>
      </c>
      <c r="E164" s="5" t="s">
        <v>2108</v>
      </c>
      <c r="F164" s="5" t="s">
        <v>2109</v>
      </c>
      <c r="G164" s="5" t="s">
        <v>2110</v>
      </c>
      <c r="J164" s="5" t="s">
        <v>3282</v>
      </c>
    </row>
    <row r="165" spans="1:10" ht="11.25">
      <c r="A165" s="5">
        <v>164</v>
      </c>
      <c r="B165" s="5" t="s">
        <v>1549</v>
      </c>
      <c r="C165" s="5" t="s">
        <v>97</v>
      </c>
      <c r="D165" s="5" t="s">
        <v>2111</v>
      </c>
      <c r="E165" s="5" t="s">
        <v>2112</v>
      </c>
      <c r="F165" s="5" t="s">
        <v>2113</v>
      </c>
      <c r="G165" s="5" t="s">
        <v>2114</v>
      </c>
      <c r="J165" s="5" t="s">
        <v>3282</v>
      </c>
    </row>
    <row r="166" spans="1:10" ht="11.25">
      <c r="A166" s="5">
        <v>165</v>
      </c>
      <c r="B166" s="5" t="s">
        <v>1549</v>
      </c>
      <c r="C166" s="5" t="s">
        <v>97</v>
      </c>
      <c r="D166" s="5" t="s">
        <v>2115</v>
      </c>
      <c r="E166" s="5" t="s">
        <v>2116</v>
      </c>
      <c r="F166" s="5" t="s">
        <v>2117</v>
      </c>
      <c r="G166" s="5" t="s">
        <v>1775</v>
      </c>
      <c r="J166" s="5" t="s">
        <v>3282</v>
      </c>
    </row>
    <row r="167" spans="1:10" ht="11.25">
      <c r="A167" s="5">
        <v>166</v>
      </c>
      <c r="B167" s="5" t="s">
        <v>1549</v>
      </c>
      <c r="C167" s="5" t="s">
        <v>97</v>
      </c>
      <c r="D167" s="5" t="s">
        <v>2118</v>
      </c>
      <c r="E167" s="5" t="s">
        <v>2119</v>
      </c>
      <c r="F167" s="5" t="s">
        <v>2120</v>
      </c>
      <c r="G167" s="5" t="s">
        <v>1843</v>
      </c>
      <c r="H167" s="5" t="s">
        <v>2121</v>
      </c>
      <c r="J167" s="5" t="s">
        <v>3282</v>
      </c>
    </row>
    <row r="168" spans="1:10" ht="11.25">
      <c r="A168" s="5">
        <v>167</v>
      </c>
      <c r="B168" s="5" t="s">
        <v>1549</v>
      </c>
      <c r="C168" s="5" t="s">
        <v>97</v>
      </c>
      <c r="D168" s="5" t="s">
        <v>2122</v>
      </c>
      <c r="E168" s="5" t="s">
        <v>2123</v>
      </c>
      <c r="F168" s="5" t="s">
        <v>2124</v>
      </c>
      <c r="G168" s="5" t="s">
        <v>1801</v>
      </c>
      <c r="J168" s="5" t="s">
        <v>3282</v>
      </c>
    </row>
    <row r="169" spans="1:10" ht="11.25">
      <c r="A169" s="5">
        <v>168</v>
      </c>
      <c r="B169" s="5" t="s">
        <v>1549</v>
      </c>
      <c r="C169" s="5" t="s">
        <v>97</v>
      </c>
      <c r="D169" s="5" t="s">
        <v>2125</v>
      </c>
      <c r="E169" s="5" t="s">
        <v>2126</v>
      </c>
      <c r="F169" s="5" t="s">
        <v>2127</v>
      </c>
      <c r="G169" s="5" t="s">
        <v>1591</v>
      </c>
      <c r="J169" s="5" t="s">
        <v>3282</v>
      </c>
    </row>
    <row r="170" spans="1:10" ht="11.25">
      <c r="A170" s="5">
        <v>169</v>
      </c>
      <c r="B170" s="5" t="s">
        <v>1549</v>
      </c>
      <c r="C170" s="5" t="s">
        <v>97</v>
      </c>
      <c r="D170" s="5" t="s">
        <v>2128</v>
      </c>
      <c r="E170" s="5" t="s">
        <v>2129</v>
      </c>
      <c r="F170" s="5" t="s">
        <v>2130</v>
      </c>
      <c r="G170" s="5" t="s">
        <v>1630</v>
      </c>
      <c r="J170" s="5" t="s">
        <v>3282</v>
      </c>
    </row>
    <row r="171" spans="1:10" ht="11.25">
      <c r="A171" s="5">
        <v>170</v>
      </c>
      <c r="B171" s="5" t="s">
        <v>1549</v>
      </c>
      <c r="C171" s="5" t="s">
        <v>97</v>
      </c>
      <c r="D171" s="5" t="s">
        <v>2131</v>
      </c>
      <c r="E171" s="5" t="s">
        <v>2132</v>
      </c>
      <c r="F171" s="5" t="s">
        <v>2133</v>
      </c>
      <c r="G171" s="5" t="s">
        <v>2134</v>
      </c>
      <c r="J171" s="5" t="s">
        <v>3282</v>
      </c>
    </row>
    <row r="172" spans="1:10" ht="11.25">
      <c r="A172" s="5">
        <v>171</v>
      </c>
      <c r="B172" s="5" t="s">
        <v>1549</v>
      </c>
      <c r="C172" s="5" t="s">
        <v>97</v>
      </c>
      <c r="D172" s="5" t="s">
        <v>2135</v>
      </c>
      <c r="E172" s="5" t="s">
        <v>2136</v>
      </c>
      <c r="F172" s="5" t="s">
        <v>2137</v>
      </c>
      <c r="G172" s="5" t="s">
        <v>1805</v>
      </c>
      <c r="J172" s="5" t="s">
        <v>3282</v>
      </c>
    </row>
    <row r="173" spans="1:10" ht="11.25">
      <c r="A173" s="5">
        <v>172</v>
      </c>
      <c r="B173" s="5" t="s">
        <v>1549</v>
      </c>
      <c r="C173" s="5" t="s">
        <v>97</v>
      </c>
      <c r="D173" s="5" t="s">
        <v>2138</v>
      </c>
      <c r="E173" s="5" t="s">
        <v>2139</v>
      </c>
      <c r="F173" s="5" t="s">
        <v>2140</v>
      </c>
      <c r="G173" s="5" t="s">
        <v>1623</v>
      </c>
      <c r="J173" s="5" t="s">
        <v>3282</v>
      </c>
    </row>
    <row r="174" spans="1:10" ht="11.25">
      <c r="A174" s="5">
        <v>173</v>
      </c>
      <c r="B174" s="5" t="s">
        <v>1549</v>
      </c>
      <c r="C174" s="5" t="s">
        <v>97</v>
      </c>
      <c r="D174" s="5" t="s">
        <v>2141</v>
      </c>
      <c r="E174" s="5" t="s">
        <v>2142</v>
      </c>
      <c r="F174" s="5" t="s">
        <v>2143</v>
      </c>
      <c r="G174" s="5" t="s">
        <v>1591</v>
      </c>
      <c r="J174" s="5" t="s">
        <v>3282</v>
      </c>
    </row>
    <row r="175" spans="1:10" ht="11.25">
      <c r="A175" s="5">
        <v>174</v>
      </c>
      <c r="B175" s="5" t="s">
        <v>1549</v>
      </c>
      <c r="C175" s="5" t="s">
        <v>97</v>
      </c>
      <c r="D175" s="5" t="s">
        <v>2144</v>
      </c>
      <c r="E175" s="5" t="s">
        <v>2145</v>
      </c>
      <c r="F175" s="5" t="s">
        <v>2146</v>
      </c>
      <c r="G175" s="5" t="s">
        <v>1801</v>
      </c>
      <c r="J175" s="5" t="s">
        <v>3282</v>
      </c>
    </row>
    <row r="176" spans="1:10" ht="11.25">
      <c r="A176" s="5">
        <v>175</v>
      </c>
      <c r="B176" s="5" t="s">
        <v>1549</v>
      </c>
      <c r="C176" s="5" t="s">
        <v>97</v>
      </c>
      <c r="D176" s="5" t="s">
        <v>2147</v>
      </c>
      <c r="E176" s="5" t="s">
        <v>2148</v>
      </c>
      <c r="F176" s="5" t="s">
        <v>2149</v>
      </c>
      <c r="G176" s="5" t="s">
        <v>1630</v>
      </c>
      <c r="J176" s="5" t="s">
        <v>3282</v>
      </c>
    </row>
    <row r="177" spans="1:10" ht="11.25">
      <c r="A177" s="5">
        <v>176</v>
      </c>
      <c r="B177" s="5" t="s">
        <v>1549</v>
      </c>
      <c r="C177" s="5" t="s">
        <v>97</v>
      </c>
      <c r="D177" s="5" t="s">
        <v>2150</v>
      </c>
      <c r="E177" s="5" t="s">
        <v>2151</v>
      </c>
      <c r="F177" s="5" t="s">
        <v>2152</v>
      </c>
      <c r="G177" s="5" t="s">
        <v>1591</v>
      </c>
      <c r="J177" s="5" t="s">
        <v>3282</v>
      </c>
    </row>
    <row r="178" spans="1:10" ht="11.25">
      <c r="A178" s="5">
        <v>177</v>
      </c>
      <c r="B178" s="5" t="s">
        <v>1549</v>
      </c>
      <c r="C178" s="5" t="s">
        <v>97</v>
      </c>
      <c r="D178" s="5" t="s">
        <v>2153</v>
      </c>
      <c r="E178" s="5" t="s">
        <v>2154</v>
      </c>
      <c r="F178" s="5" t="s">
        <v>2155</v>
      </c>
      <c r="G178" s="5" t="s">
        <v>1591</v>
      </c>
      <c r="J178" s="5" t="s">
        <v>3282</v>
      </c>
    </row>
    <row r="179" spans="1:10" ht="11.25">
      <c r="A179" s="5">
        <v>178</v>
      </c>
      <c r="B179" s="5" t="s">
        <v>1549</v>
      </c>
      <c r="C179" s="5" t="s">
        <v>97</v>
      </c>
      <c r="D179" s="5" t="s">
        <v>2156</v>
      </c>
      <c r="E179" s="5" t="s">
        <v>2157</v>
      </c>
      <c r="F179" s="5" t="s">
        <v>2158</v>
      </c>
      <c r="G179" s="5" t="s">
        <v>1591</v>
      </c>
      <c r="J179" s="5" t="s">
        <v>3282</v>
      </c>
    </row>
    <row r="180" spans="1:10" ht="11.25">
      <c r="A180" s="5">
        <v>179</v>
      </c>
      <c r="B180" s="5" t="s">
        <v>1549</v>
      </c>
      <c r="C180" s="5" t="s">
        <v>97</v>
      </c>
      <c r="D180" s="5" t="s">
        <v>2159</v>
      </c>
      <c r="E180" s="5" t="s">
        <v>2160</v>
      </c>
      <c r="F180" s="5" t="s">
        <v>2161</v>
      </c>
      <c r="G180" s="5" t="s">
        <v>1591</v>
      </c>
      <c r="J180" s="5" t="s">
        <v>3282</v>
      </c>
    </row>
    <row r="181" spans="1:10" ht="11.25">
      <c r="A181" s="5">
        <v>180</v>
      </c>
      <c r="B181" s="5" t="s">
        <v>1549</v>
      </c>
      <c r="C181" s="5" t="s">
        <v>97</v>
      </c>
      <c r="D181" s="5" t="s">
        <v>2162</v>
      </c>
      <c r="E181" s="5" t="s">
        <v>2163</v>
      </c>
      <c r="F181" s="5" t="s">
        <v>2164</v>
      </c>
      <c r="G181" s="5" t="s">
        <v>1805</v>
      </c>
      <c r="J181" s="5" t="s">
        <v>3282</v>
      </c>
    </row>
    <row r="182" spans="1:10" ht="11.25">
      <c r="A182" s="5">
        <v>181</v>
      </c>
      <c r="B182" s="5" t="s">
        <v>1549</v>
      </c>
      <c r="C182" s="5" t="s">
        <v>97</v>
      </c>
      <c r="D182" s="5" t="s">
        <v>2165</v>
      </c>
      <c r="E182" s="5" t="s">
        <v>2166</v>
      </c>
      <c r="F182" s="5" t="s">
        <v>2167</v>
      </c>
      <c r="G182" s="5" t="s">
        <v>2168</v>
      </c>
      <c r="J182" s="5" t="s">
        <v>3282</v>
      </c>
    </row>
    <row r="183" spans="1:10" ht="11.25">
      <c r="A183" s="5">
        <v>182</v>
      </c>
      <c r="B183" s="5" t="s">
        <v>1549</v>
      </c>
      <c r="C183" s="5" t="s">
        <v>97</v>
      </c>
      <c r="D183" s="5" t="s">
        <v>2169</v>
      </c>
      <c r="E183" s="5" t="s">
        <v>2170</v>
      </c>
      <c r="F183" s="5" t="s">
        <v>2171</v>
      </c>
      <c r="G183" s="5" t="s">
        <v>2134</v>
      </c>
      <c r="J183" s="5" t="s">
        <v>3282</v>
      </c>
    </row>
    <row r="184" spans="1:10" ht="11.25">
      <c r="A184" s="5">
        <v>183</v>
      </c>
      <c r="B184" s="5" t="s">
        <v>1549</v>
      </c>
      <c r="C184" s="5" t="s">
        <v>97</v>
      </c>
      <c r="D184" s="5" t="s">
        <v>2172</v>
      </c>
      <c r="E184" s="5" t="s">
        <v>2173</v>
      </c>
      <c r="F184" s="5" t="s">
        <v>2174</v>
      </c>
      <c r="G184" s="5" t="s">
        <v>1805</v>
      </c>
      <c r="J184" s="5" t="s">
        <v>3282</v>
      </c>
    </row>
    <row r="185" spans="1:10" ht="11.25">
      <c r="A185" s="5">
        <v>184</v>
      </c>
      <c r="B185" s="5" t="s">
        <v>1549</v>
      </c>
      <c r="C185" s="5" t="s">
        <v>97</v>
      </c>
      <c r="D185" s="5" t="s">
        <v>2175</v>
      </c>
      <c r="E185" s="5" t="s">
        <v>2176</v>
      </c>
      <c r="F185" s="5" t="s">
        <v>2177</v>
      </c>
      <c r="G185" s="5" t="s">
        <v>1797</v>
      </c>
      <c r="J185" s="5" t="s">
        <v>3282</v>
      </c>
    </row>
    <row r="186" spans="1:10" ht="11.25">
      <c r="A186" s="5">
        <v>185</v>
      </c>
      <c r="B186" s="5" t="s">
        <v>1549</v>
      </c>
      <c r="C186" s="5" t="s">
        <v>97</v>
      </c>
      <c r="D186" s="5" t="s">
        <v>2178</v>
      </c>
      <c r="E186" s="5" t="s">
        <v>2179</v>
      </c>
      <c r="F186" s="5" t="s">
        <v>2180</v>
      </c>
      <c r="G186" s="5" t="s">
        <v>1790</v>
      </c>
      <c r="J186" s="5" t="s">
        <v>3282</v>
      </c>
    </row>
    <row r="187" spans="1:10" ht="11.25">
      <c r="A187" s="5">
        <v>186</v>
      </c>
      <c r="B187" s="5" t="s">
        <v>1549</v>
      </c>
      <c r="C187" s="5" t="s">
        <v>97</v>
      </c>
      <c r="D187" s="5" t="s">
        <v>2181</v>
      </c>
      <c r="E187" s="5" t="s">
        <v>2182</v>
      </c>
      <c r="F187" s="5" t="s">
        <v>2183</v>
      </c>
      <c r="G187" s="5" t="s">
        <v>2097</v>
      </c>
      <c r="J187" s="5" t="s">
        <v>3282</v>
      </c>
    </row>
    <row r="188" spans="1:10" ht="11.25">
      <c r="A188" s="5">
        <v>187</v>
      </c>
      <c r="B188" s="5" t="s">
        <v>1549</v>
      </c>
      <c r="C188" s="5" t="s">
        <v>97</v>
      </c>
      <c r="D188" s="5" t="s">
        <v>2184</v>
      </c>
      <c r="E188" s="5" t="s">
        <v>2185</v>
      </c>
      <c r="F188" s="5" t="s">
        <v>2186</v>
      </c>
      <c r="G188" s="5" t="s">
        <v>1805</v>
      </c>
      <c r="J188" s="5" t="s">
        <v>3282</v>
      </c>
    </row>
    <row r="189" spans="1:10" ht="11.25">
      <c r="A189" s="5">
        <v>188</v>
      </c>
      <c r="B189" s="5" t="s">
        <v>1549</v>
      </c>
      <c r="C189" s="5" t="s">
        <v>97</v>
      </c>
      <c r="D189" s="5" t="s">
        <v>2187</v>
      </c>
      <c r="E189" s="5" t="s">
        <v>2188</v>
      </c>
      <c r="F189" s="5" t="s">
        <v>2189</v>
      </c>
      <c r="G189" s="5" t="s">
        <v>1606</v>
      </c>
      <c r="J189" s="5" t="s">
        <v>3282</v>
      </c>
    </row>
    <row r="190" spans="1:10" ht="11.25">
      <c r="A190" s="5">
        <v>189</v>
      </c>
      <c r="B190" s="5" t="s">
        <v>1549</v>
      </c>
      <c r="C190" s="5" t="s">
        <v>97</v>
      </c>
      <c r="D190" s="5" t="s">
        <v>2190</v>
      </c>
      <c r="E190" s="5" t="s">
        <v>2191</v>
      </c>
      <c r="F190" s="5" t="s">
        <v>2192</v>
      </c>
      <c r="G190" s="5" t="s">
        <v>1606</v>
      </c>
      <c r="J190" s="5" t="s">
        <v>3282</v>
      </c>
    </row>
    <row r="191" spans="1:10" ht="11.25">
      <c r="A191" s="5">
        <v>190</v>
      </c>
      <c r="B191" s="5" t="s">
        <v>1549</v>
      </c>
      <c r="C191" s="5" t="s">
        <v>97</v>
      </c>
      <c r="D191" s="5" t="s">
        <v>2193</v>
      </c>
      <c r="E191" s="5" t="s">
        <v>2194</v>
      </c>
      <c r="F191" s="5" t="s">
        <v>2195</v>
      </c>
      <c r="G191" s="5" t="s">
        <v>2066</v>
      </c>
      <c r="J191" s="5" t="s">
        <v>3282</v>
      </c>
    </row>
    <row r="192" spans="1:10" ht="11.25">
      <c r="A192" s="5">
        <v>191</v>
      </c>
      <c r="B192" s="5" t="s">
        <v>1549</v>
      </c>
      <c r="C192" s="5" t="s">
        <v>97</v>
      </c>
      <c r="D192" s="5" t="s">
        <v>2196</v>
      </c>
      <c r="E192" s="5" t="s">
        <v>2197</v>
      </c>
      <c r="F192" s="5" t="s">
        <v>2198</v>
      </c>
      <c r="G192" s="5" t="s">
        <v>2114</v>
      </c>
      <c r="J192" s="5" t="s">
        <v>3282</v>
      </c>
    </row>
    <row r="193" spans="1:10" ht="11.25">
      <c r="A193" s="5">
        <v>192</v>
      </c>
      <c r="B193" s="5" t="s">
        <v>1549</v>
      </c>
      <c r="C193" s="5" t="s">
        <v>97</v>
      </c>
      <c r="D193" s="5" t="s">
        <v>2199</v>
      </c>
      <c r="E193" s="5" t="s">
        <v>2200</v>
      </c>
      <c r="F193" s="5" t="s">
        <v>2201</v>
      </c>
      <c r="G193" s="5" t="s">
        <v>1819</v>
      </c>
      <c r="J193" s="5" t="s">
        <v>3282</v>
      </c>
    </row>
    <row r="194" spans="1:10" ht="11.25">
      <c r="A194" s="5">
        <v>193</v>
      </c>
      <c r="B194" s="5" t="s">
        <v>1549</v>
      </c>
      <c r="C194" s="5" t="s">
        <v>97</v>
      </c>
      <c r="D194" s="5" t="s">
        <v>2202</v>
      </c>
      <c r="E194" s="5" t="s">
        <v>2203</v>
      </c>
      <c r="F194" s="5" t="s">
        <v>2204</v>
      </c>
      <c r="G194" s="5" t="s">
        <v>2205</v>
      </c>
      <c r="J194" s="5" t="s">
        <v>3282</v>
      </c>
    </row>
    <row r="195" spans="1:10" ht="11.25">
      <c r="A195" s="5">
        <v>194</v>
      </c>
      <c r="B195" s="5" t="s">
        <v>1549</v>
      </c>
      <c r="C195" s="5" t="s">
        <v>97</v>
      </c>
      <c r="D195" s="5" t="s">
        <v>2206</v>
      </c>
      <c r="E195" s="5" t="s">
        <v>2207</v>
      </c>
      <c r="F195" s="5" t="s">
        <v>2208</v>
      </c>
      <c r="G195" s="5" t="s">
        <v>2205</v>
      </c>
      <c r="J195" s="5" t="s">
        <v>3282</v>
      </c>
    </row>
    <row r="196" spans="1:10" ht="11.25">
      <c r="A196" s="5">
        <v>195</v>
      </c>
      <c r="B196" s="5" t="s">
        <v>1549</v>
      </c>
      <c r="C196" s="5" t="s">
        <v>97</v>
      </c>
      <c r="D196" s="5" t="s">
        <v>2209</v>
      </c>
      <c r="E196" s="5" t="s">
        <v>2210</v>
      </c>
      <c r="F196" s="5" t="s">
        <v>2211</v>
      </c>
      <c r="G196" s="5" t="s">
        <v>2066</v>
      </c>
      <c r="J196" s="5" t="s">
        <v>3282</v>
      </c>
    </row>
    <row r="197" spans="1:10" ht="11.25">
      <c r="A197" s="5">
        <v>196</v>
      </c>
      <c r="B197" s="5" t="s">
        <v>1549</v>
      </c>
      <c r="C197" s="5" t="s">
        <v>97</v>
      </c>
      <c r="D197" s="5" t="s">
        <v>2212</v>
      </c>
      <c r="E197" s="5" t="s">
        <v>2213</v>
      </c>
      <c r="F197" s="5" t="s">
        <v>2214</v>
      </c>
      <c r="G197" s="5" t="s">
        <v>1722</v>
      </c>
      <c r="J197" s="5" t="s">
        <v>3282</v>
      </c>
    </row>
    <row r="198" spans="1:10" ht="11.25">
      <c r="A198" s="5">
        <v>197</v>
      </c>
      <c r="B198" s="5" t="s">
        <v>1549</v>
      </c>
      <c r="C198" s="5" t="s">
        <v>97</v>
      </c>
      <c r="D198" s="5" t="s">
        <v>2215</v>
      </c>
      <c r="E198" s="5" t="s">
        <v>2216</v>
      </c>
      <c r="F198" s="5" t="s">
        <v>2217</v>
      </c>
      <c r="G198" s="5" t="s">
        <v>1812</v>
      </c>
      <c r="J198" s="5" t="s">
        <v>3282</v>
      </c>
    </row>
    <row r="199" spans="1:10" ht="11.25">
      <c r="A199" s="5">
        <v>198</v>
      </c>
      <c r="B199" s="5" t="s">
        <v>1549</v>
      </c>
      <c r="C199" s="5" t="s">
        <v>97</v>
      </c>
      <c r="D199" s="5" t="s">
        <v>2218</v>
      </c>
      <c r="E199" s="5" t="s">
        <v>2219</v>
      </c>
      <c r="F199" s="5" t="s">
        <v>2220</v>
      </c>
      <c r="G199" s="5" t="s">
        <v>2027</v>
      </c>
      <c r="J199" s="5" t="s">
        <v>3282</v>
      </c>
    </row>
    <row r="200" spans="1:10" ht="11.25">
      <c r="A200" s="5">
        <v>199</v>
      </c>
      <c r="B200" s="5" t="s">
        <v>1549</v>
      </c>
      <c r="C200" s="5" t="s">
        <v>97</v>
      </c>
      <c r="D200" s="5" t="s">
        <v>2221</v>
      </c>
      <c r="E200" s="5" t="s">
        <v>2222</v>
      </c>
      <c r="F200" s="5" t="s">
        <v>2223</v>
      </c>
      <c r="G200" s="5" t="s">
        <v>2027</v>
      </c>
      <c r="H200" s="5" t="s">
        <v>2224</v>
      </c>
      <c r="J200" s="5" t="s">
        <v>3282</v>
      </c>
    </row>
    <row r="201" spans="1:10" ht="11.25">
      <c r="A201" s="5">
        <v>200</v>
      </c>
      <c r="B201" s="5" t="s">
        <v>1549</v>
      </c>
      <c r="C201" s="5" t="s">
        <v>97</v>
      </c>
      <c r="D201" s="5" t="s">
        <v>2225</v>
      </c>
      <c r="E201" s="5" t="s">
        <v>2226</v>
      </c>
      <c r="F201" s="5" t="s">
        <v>2227</v>
      </c>
      <c r="G201" s="5" t="s">
        <v>1942</v>
      </c>
      <c r="J201" s="5" t="s">
        <v>3282</v>
      </c>
    </row>
    <row r="202" spans="1:10" ht="11.25">
      <c r="A202" s="5">
        <v>201</v>
      </c>
      <c r="B202" s="5" t="s">
        <v>1549</v>
      </c>
      <c r="C202" s="5" t="s">
        <v>97</v>
      </c>
      <c r="D202" s="5" t="s">
        <v>2228</v>
      </c>
      <c r="E202" s="5" t="s">
        <v>2229</v>
      </c>
      <c r="F202" s="5" t="s">
        <v>2230</v>
      </c>
      <c r="G202" s="5" t="s">
        <v>1946</v>
      </c>
      <c r="J202" s="5" t="s">
        <v>3282</v>
      </c>
    </row>
    <row r="203" spans="1:10" ht="11.25">
      <c r="A203" s="5">
        <v>202</v>
      </c>
      <c r="B203" s="5" t="s">
        <v>1549</v>
      </c>
      <c r="C203" s="5" t="s">
        <v>97</v>
      </c>
      <c r="D203" s="5" t="s">
        <v>2231</v>
      </c>
      <c r="E203" s="5" t="s">
        <v>2232</v>
      </c>
      <c r="F203" s="5" t="s">
        <v>2233</v>
      </c>
      <c r="G203" s="5" t="s">
        <v>1606</v>
      </c>
      <c r="J203" s="5" t="s">
        <v>3282</v>
      </c>
    </row>
    <row r="204" spans="1:10" ht="11.25">
      <c r="A204" s="5">
        <v>203</v>
      </c>
      <c r="B204" s="5" t="s">
        <v>1549</v>
      </c>
      <c r="C204" s="5" t="s">
        <v>97</v>
      </c>
      <c r="D204" s="5" t="s">
        <v>2234</v>
      </c>
      <c r="E204" s="5" t="s">
        <v>2235</v>
      </c>
      <c r="F204" s="5" t="s">
        <v>2236</v>
      </c>
      <c r="G204" s="5" t="s">
        <v>1606</v>
      </c>
      <c r="J204" s="5" t="s">
        <v>3282</v>
      </c>
    </row>
    <row r="205" spans="1:10" ht="11.25">
      <c r="A205" s="5">
        <v>204</v>
      </c>
      <c r="B205" s="5" t="s">
        <v>1549</v>
      </c>
      <c r="C205" s="5" t="s">
        <v>97</v>
      </c>
      <c r="D205" s="5" t="s">
        <v>2237</v>
      </c>
      <c r="E205" s="5" t="s">
        <v>2238</v>
      </c>
      <c r="F205" s="5" t="s">
        <v>2239</v>
      </c>
      <c r="G205" s="5" t="s">
        <v>2027</v>
      </c>
      <c r="J205" s="5" t="s">
        <v>3282</v>
      </c>
    </row>
    <row r="206" spans="1:10" ht="11.25">
      <c r="A206" s="5">
        <v>205</v>
      </c>
      <c r="B206" s="5" t="s">
        <v>1549</v>
      </c>
      <c r="C206" s="5" t="s">
        <v>97</v>
      </c>
      <c r="D206" s="5" t="s">
        <v>2240</v>
      </c>
      <c r="E206" s="5" t="s">
        <v>2241</v>
      </c>
      <c r="F206" s="5" t="s">
        <v>2242</v>
      </c>
      <c r="G206" s="5" t="s">
        <v>1797</v>
      </c>
      <c r="J206" s="5" t="s">
        <v>3282</v>
      </c>
    </row>
    <row r="207" spans="1:10" ht="11.25">
      <c r="A207" s="5">
        <v>206</v>
      </c>
      <c r="B207" s="5" t="s">
        <v>1549</v>
      </c>
      <c r="C207" s="5" t="s">
        <v>97</v>
      </c>
      <c r="D207" s="5" t="s">
        <v>2243</v>
      </c>
      <c r="E207" s="5" t="s">
        <v>2244</v>
      </c>
      <c r="F207" s="5" t="s">
        <v>2245</v>
      </c>
      <c r="G207" s="5" t="s">
        <v>1797</v>
      </c>
      <c r="J207" s="5" t="s">
        <v>3282</v>
      </c>
    </row>
    <row r="208" spans="1:10" ht="11.25">
      <c r="A208" s="5">
        <v>207</v>
      </c>
      <c r="B208" s="5" t="s">
        <v>1549</v>
      </c>
      <c r="C208" s="5" t="s">
        <v>97</v>
      </c>
      <c r="D208" s="5" t="s">
        <v>2246</v>
      </c>
      <c r="E208" s="5" t="s">
        <v>2247</v>
      </c>
      <c r="F208" s="5" t="s">
        <v>2248</v>
      </c>
      <c r="G208" s="5" t="s">
        <v>1819</v>
      </c>
      <c r="J208" s="5" t="s">
        <v>3282</v>
      </c>
    </row>
    <row r="209" spans="1:10" ht="11.25">
      <c r="A209" s="5">
        <v>208</v>
      </c>
      <c r="B209" s="5" t="s">
        <v>1549</v>
      </c>
      <c r="C209" s="5" t="s">
        <v>97</v>
      </c>
      <c r="D209" s="5" t="s">
        <v>2249</v>
      </c>
      <c r="E209" s="5" t="s">
        <v>2250</v>
      </c>
      <c r="F209" s="5" t="s">
        <v>2251</v>
      </c>
      <c r="G209" s="5" t="s">
        <v>2252</v>
      </c>
      <c r="J209" s="5" t="s">
        <v>3282</v>
      </c>
    </row>
    <row r="210" spans="1:10" ht="11.25">
      <c r="A210" s="5">
        <v>209</v>
      </c>
      <c r="B210" s="5" t="s">
        <v>1549</v>
      </c>
      <c r="C210" s="5" t="s">
        <v>97</v>
      </c>
      <c r="D210" s="5" t="s">
        <v>2253</v>
      </c>
      <c r="E210" s="5" t="s">
        <v>2254</v>
      </c>
      <c r="F210" s="5" t="s">
        <v>2255</v>
      </c>
      <c r="G210" s="5" t="s">
        <v>1763</v>
      </c>
      <c r="J210" s="5" t="s">
        <v>3282</v>
      </c>
    </row>
    <row r="211" spans="1:10" ht="11.25">
      <c r="A211" s="5">
        <v>210</v>
      </c>
      <c r="B211" s="5" t="s">
        <v>1549</v>
      </c>
      <c r="C211" s="5" t="s">
        <v>97</v>
      </c>
      <c r="D211" s="5" t="s">
        <v>2256</v>
      </c>
      <c r="E211" s="5" t="s">
        <v>2257</v>
      </c>
      <c r="F211" s="5" t="s">
        <v>2258</v>
      </c>
      <c r="G211" s="5" t="s">
        <v>1630</v>
      </c>
      <c r="J211" s="5" t="s">
        <v>3282</v>
      </c>
    </row>
    <row r="212" spans="1:10" ht="11.25">
      <c r="A212" s="5">
        <v>211</v>
      </c>
      <c r="B212" s="5" t="s">
        <v>1549</v>
      </c>
      <c r="C212" s="5" t="s">
        <v>97</v>
      </c>
      <c r="D212" s="5" t="s">
        <v>2259</v>
      </c>
      <c r="E212" s="5" t="s">
        <v>2260</v>
      </c>
      <c r="F212" s="5" t="s">
        <v>2261</v>
      </c>
      <c r="G212" s="5" t="s">
        <v>1630</v>
      </c>
      <c r="J212" s="5" t="s">
        <v>3282</v>
      </c>
    </row>
    <row r="213" spans="1:10" ht="11.25">
      <c r="A213" s="5">
        <v>212</v>
      </c>
      <c r="B213" s="5" t="s">
        <v>1549</v>
      </c>
      <c r="C213" s="5" t="s">
        <v>97</v>
      </c>
      <c r="D213" s="5" t="s">
        <v>2262</v>
      </c>
      <c r="E213" s="5" t="s">
        <v>2263</v>
      </c>
      <c r="F213" s="5" t="s">
        <v>2264</v>
      </c>
      <c r="G213" s="5" t="s">
        <v>1805</v>
      </c>
      <c r="H213" s="5" t="s">
        <v>2265</v>
      </c>
      <c r="J213" s="5" t="s">
        <v>3282</v>
      </c>
    </row>
    <row r="214" spans="1:10" ht="11.25">
      <c r="A214" s="5">
        <v>213</v>
      </c>
      <c r="B214" s="5" t="s">
        <v>1549</v>
      </c>
      <c r="C214" s="5" t="s">
        <v>97</v>
      </c>
      <c r="D214" s="5" t="s">
        <v>2266</v>
      </c>
      <c r="E214" s="5" t="s">
        <v>2267</v>
      </c>
      <c r="F214" s="5" t="s">
        <v>2268</v>
      </c>
      <c r="G214" s="5" t="s">
        <v>1805</v>
      </c>
      <c r="J214" s="5" t="s">
        <v>3282</v>
      </c>
    </row>
    <row r="215" spans="1:10" ht="11.25">
      <c r="A215" s="5">
        <v>214</v>
      </c>
      <c r="B215" s="5" t="s">
        <v>1549</v>
      </c>
      <c r="C215" s="5" t="s">
        <v>97</v>
      </c>
      <c r="D215" s="5" t="s">
        <v>2269</v>
      </c>
      <c r="E215" s="5" t="s">
        <v>2270</v>
      </c>
      <c r="F215" s="5" t="s">
        <v>2271</v>
      </c>
      <c r="G215" s="5" t="s">
        <v>1568</v>
      </c>
      <c r="J215" s="5" t="s">
        <v>3282</v>
      </c>
    </row>
    <row r="216" spans="1:10" ht="11.25">
      <c r="A216" s="5">
        <v>215</v>
      </c>
      <c r="B216" s="5" t="s">
        <v>1549</v>
      </c>
      <c r="C216" s="5" t="s">
        <v>97</v>
      </c>
      <c r="D216" s="5" t="s">
        <v>2272</v>
      </c>
      <c r="E216" s="5" t="s">
        <v>2273</v>
      </c>
      <c r="F216" s="5" t="s">
        <v>2274</v>
      </c>
      <c r="G216" s="5" t="s">
        <v>2275</v>
      </c>
      <c r="J216" s="5" t="s">
        <v>3282</v>
      </c>
    </row>
    <row r="217" spans="1:10" ht="11.25">
      <c r="A217" s="5">
        <v>216</v>
      </c>
      <c r="B217" s="5" t="s">
        <v>1549</v>
      </c>
      <c r="C217" s="5" t="s">
        <v>97</v>
      </c>
      <c r="D217" s="5" t="s">
        <v>2276</v>
      </c>
      <c r="E217" s="5" t="s">
        <v>2277</v>
      </c>
      <c r="F217" s="5" t="s">
        <v>2278</v>
      </c>
      <c r="G217" s="5" t="s">
        <v>1630</v>
      </c>
      <c r="J217" s="5" t="s">
        <v>3282</v>
      </c>
    </row>
    <row r="218" spans="1:10" ht="11.25">
      <c r="A218" s="5">
        <v>217</v>
      </c>
      <c r="B218" s="5" t="s">
        <v>1549</v>
      </c>
      <c r="C218" s="5" t="s">
        <v>97</v>
      </c>
      <c r="D218" s="5" t="s">
        <v>2279</v>
      </c>
      <c r="E218" s="5" t="s">
        <v>2280</v>
      </c>
      <c r="F218" s="5" t="s">
        <v>2281</v>
      </c>
      <c r="G218" s="5" t="s">
        <v>1630</v>
      </c>
      <c r="J218" s="5" t="s">
        <v>3282</v>
      </c>
    </row>
    <row r="219" spans="1:10" ht="11.25">
      <c r="A219" s="5">
        <v>218</v>
      </c>
      <c r="B219" s="5" t="s">
        <v>1549</v>
      </c>
      <c r="C219" s="5" t="s">
        <v>97</v>
      </c>
      <c r="D219" s="5" t="s">
        <v>2282</v>
      </c>
      <c r="E219" s="5" t="s">
        <v>2283</v>
      </c>
      <c r="F219" s="5" t="s">
        <v>2284</v>
      </c>
      <c r="G219" s="5" t="s">
        <v>1630</v>
      </c>
      <c r="J219" s="5" t="s">
        <v>3282</v>
      </c>
    </row>
    <row r="220" spans="1:10" ht="11.25">
      <c r="A220" s="5">
        <v>219</v>
      </c>
      <c r="B220" s="5" t="s">
        <v>1549</v>
      </c>
      <c r="C220" s="5" t="s">
        <v>97</v>
      </c>
      <c r="D220" s="5" t="s">
        <v>2285</v>
      </c>
      <c r="E220" s="5" t="s">
        <v>2286</v>
      </c>
      <c r="F220" s="5" t="s">
        <v>2287</v>
      </c>
      <c r="G220" s="5" t="s">
        <v>2066</v>
      </c>
      <c r="J220" s="5" t="s">
        <v>3282</v>
      </c>
    </row>
    <row r="221" spans="1:10" ht="11.25">
      <c r="A221" s="5">
        <v>220</v>
      </c>
      <c r="B221" s="5" t="s">
        <v>1549</v>
      </c>
      <c r="C221" s="5" t="s">
        <v>97</v>
      </c>
      <c r="D221" s="5" t="s">
        <v>2288</v>
      </c>
      <c r="E221" s="5" t="s">
        <v>2289</v>
      </c>
      <c r="F221" s="5" t="s">
        <v>2290</v>
      </c>
      <c r="G221" s="5" t="s">
        <v>1763</v>
      </c>
      <c r="H221" s="5" t="s">
        <v>2291</v>
      </c>
      <c r="J221" s="5" t="s">
        <v>3282</v>
      </c>
    </row>
    <row r="222" spans="1:10" ht="11.25">
      <c r="A222" s="5">
        <v>221</v>
      </c>
      <c r="B222" s="5" t="s">
        <v>1549</v>
      </c>
      <c r="C222" s="5" t="s">
        <v>97</v>
      </c>
      <c r="D222" s="5" t="s">
        <v>2292</v>
      </c>
      <c r="E222" s="5" t="s">
        <v>2293</v>
      </c>
      <c r="F222" s="5" t="s">
        <v>2294</v>
      </c>
      <c r="G222" s="5" t="s">
        <v>2295</v>
      </c>
      <c r="J222" s="5" t="s">
        <v>3282</v>
      </c>
    </row>
    <row r="223" spans="1:10" ht="11.25">
      <c r="A223" s="5">
        <v>222</v>
      </c>
      <c r="B223" s="5" t="s">
        <v>1549</v>
      </c>
      <c r="C223" s="5" t="s">
        <v>97</v>
      </c>
      <c r="D223" s="5" t="s">
        <v>2296</v>
      </c>
      <c r="E223" s="5" t="s">
        <v>2297</v>
      </c>
      <c r="F223" s="5" t="s">
        <v>2298</v>
      </c>
      <c r="G223" s="5" t="s">
        <v>2295</v>
      </c>
      <c r="J223" s="5" t="s">
        <v>3282</v>
      </c>
    </row>
    <row r="224" spans="1:10" ht="11.25">
      <c r="A224" s="5">
        <v>223</v>
      </c>
      <c r="B224" s="5" t="s">
        <v>1549</v>
      </c>
      <c r="C224" s="5" t="s">
        <v>97</v>
      </c>
      <c r="D224" s="5" t="s">
        <v>2299</v>
      </c>
      <c r="E224" s="5" t="s">
        <v>2300</v>
      </c>
      <c r="F224" s="5" t="s">
        <v>2301</v>
      </c>
      <c r="G224" s="5" t="s">
        <v>2066</v>
      </c>
      <c r="J224" s="5" t="s">
        <v>3282</v>
      </c>
    </row>
    <row r="225" spans="1:10" ht="11.25">
      <c r="A225" s="5">
        <v>224</v>
      </c>
      <c r="B225" s="5" t="s">
        <v>1549</v>
      </c>
      <c r="C225" s="5" t="s">
        <v>97</v>
      </c>
      <c r="D225" s="5" t="s">
        <v>2302</v>
      </c>
      <c r="E225" s="5" t="s">
        <v>2303</v>
      </c>
      <c r="F225" s="5" t="s">
        <v>2304</v>
      </c>
      <c r="G225" s="5" t="s">
        <v>1946</v>
      </c>
      <c r="J225" s="5" t="s">
        <v>3282</v>
      </c>
    </row>
    <row r="226" spans="1:10" ht="11.25">
      <c r="A226" s="5">
        <v>225</v>
      </c>
      <c r="B226" s="5" t="s">
        <v>1549</v>
      </c>
      <c r="C226" s="5" t="s">
        <v>97</v>
      </c>
      <c r="D226" s="5" t="s">
        <v>2305</v>
      </c>
      <c r="E226" s="5" t="s">
        <v>2306</v>
      </c>
      <c r="F226" s="5" t="s">
        <v>2307</v>
      </c>
      <c r="G226" s="5" t="s">
        <v>2066</v>
      </c>
      <c r="J226" s="5" t="s">
        <v>3282</v>
      </c>
    </row>
    <row r="227" spans="1:10" ht="11.25">
      <c r="A227" s="5">
        <v>226</v>
      </c>
      <c r="B227" s="5" t="s">
        <v>1549</v>
      </c>
      <c r="C227" s="5" t="s">
        <v>97</v>
      </c>
      <c r="D227" s="5" t="s">
        <v>2308</v>
      </c>
      <c r="E227" s="5" t="s">
        <v>2309</v>
      </c>
      <c r="F227" s="5" t="s">
        <v>2310</v>
      </c>
      <c r="G227" s="5" t="s">
        <v>1946</v>
      </c>
      <c r="J227" s="5" t="s">
        <v>3282</v>
      </c>
    </row>
    <row r="228" spans="1:10" ht="11.25">
      <c r="A228" s="5">
        <v>227</v>
      </c>
      <c r="B228" s="5" t="s">
        <v>1549</v>
      </c>
      <c r="C228" s="5" t="s">
        <v>97</v>
      </c>
      <c r="D228" s="5" t="s">
        <v>2311</v>
      </c>
      <c r="E228" s="5" t="s">
        <v>2312</v>
      </c>
      <c r="F228" s="5" t="s">
        <v>2313</v>
      </c>
      <c r="G228" s="5" t="s">
        <v>1946</v>
      </c>
      <c r="J228" s="5" t="s">
        <v>3282</v>
      </c>
    </row>
    <row r="229" spans="1:10" ht="11.25">
      <c r="A229" s="5">
        <v>228</v>
      </c>
      <c r="B229" s="5" t="s">
        <v>1549</v>
      </c>
      <c r="C229" s="5" t="s">
        <v>97</v>
      </c>
      <c r="D229" s="5" t="s">
        <v>2314</v>
      </c>
      <c r="E229" s="5" t="s">
        <v>2315</v>
      </c>
      <c r="F229" s="5" t="s">
        <v>2316</v>
      </c>
      <c r="G229" s="5" t="s">
        <v>1843</v>
      </c>
      <c r="H229" s="5" t="s">
        <v>2317</v>
      </c>
      <c r="J229" s="5" t="s">
        <v>3282</v>
      </c>
    </row>
    <row r="230" spans="1:10" ht="11.25">
      <c r="A230" s="5">
        <v>229</v>
      </c>
      <c r="B230" s="5" t="s">
        <v>1549</v>
      </c>
      <c r="C230" s="5" t="s">
        <v>97</v>
      </c>
      <c r="D230" s="5" t="s">
        <v>2318</v>
      </c>
      <c r="E230" s="5" t="s">
        <v>2319</v>
      </c>
      <c r="F230" s="5" t="s">
        <v>2320</v>
      </c>
      <c r="G230" s="5" t="s">
        <v>1722</v>
      </c>
      <c r="J230" s="5" t="s">
        <v>3282</v>
      </c>
    </row>
    <row r="231" spans="1:10" ht="11.25">
      <c r="A231" s="5">
        <v>230</v>
      </c>
      <c r="B231" s="5" t="s">
        <v>1549</v>
      </c>
      <c r="C231" s="5" t="s">
        <v>97</v>
      </c>
      <c r="D231" s="5" t="s">
        <v>2321</v>
      </c>
      <c r="E231" s="5" t="s">
        <v>2322</v>
      </c>
      <c r="F231" s="5" t="s">
        <v>2323</v>
      </c>
      <c r="G231" s="5" t="s">
        <v>2324</v>
      </c>
      <c r="J231" s="5" t="s">
        <v>3282</v>
      </c>
    </row>
    <row r="232" spans="1:10" ht="11.25">
      <c r="A232" s="5">
        <v>231</v>
      </c>
      <c r="B232" s="5" t="s">
        <v>1549</v>
      </c>
      <c r="C232" s="5" t="s">
        <v>97</v>
      </c>
      <c r="D232" s="5" t="s">
        <v>2325</v>
      </c>
      <c r="E232" s="5" t="s">
        <v>2326</v>
      </c>
      <c r="F232" s="5" t="s">
        <v>2327</v>
      </c>
      <c r="G232" s="5" t="s">
        <v>1763</v>
      </c>
      <c r="H232" s="5" t="s">
        <v>2328</v>
      </c>
      <c r="J232" s="5" t="s">
        <v>3282</v>
      </c>
    </row>
    <row r="233" spans="1:10" ht="11.25">
      <c r="A233" s="5">
        <v>232</v>
      </c>
      <c r="B233" s="5" t="s">
        <v>1549</v>
      </c>
      <c r="C233" s="5" t="s">
        <v>97</v>
      </c>
      <c r="D233" s="5" t="s">
        <v>2329</v>
      </c>
      <c r="E233" s="5" t="s">
        <v>2330</v>
      </c>
      <c r="F233" s="5" t="s">
        <v>2331</v>
      </c>
      <c r="G233" s="5" t="s">
        <v>1576</v>
      </c>
      <c r="J233" s="5" t="s">
        <v>3282</v>
      </c>
    </row>
    <row r="234" spans="1:10" ht="11.25">
      <c r="A234" s="5">
        <v>233</v>
      </c>
      <c r="B234" s="5" t="s">
        <v>1549</v>
      </c>
      <c r="C234" s="5" t="s">
        <v>97</v>
      </c>
      <c r="D234" s="5" t="s">
        <v>2332</v>
      </c>
      <c r="E234" s="5" t="s">
        <v>2333</v>
      </c>
      <c r="F234" s="5" t="s">
        <v>2334</v>
      </c>
      <c r="G234" s="5" t="s">
        <v>1576</v>
      </c>
      <c r="J234" s="5" t="s">
        <v>3282</v>
      </c>
    </row>
    <row r="235" spans="1:10" ht="11.25">
      <c r="A235" s="5">
        <v>234</v>
      </c>
      <c r="B235" s="5" t="s">
        <v>1549</v>
      </c>
      <c r="C235" s="5" t="s">
        <v>97</v>
      </c>
      <c r="D235" s="5" t="s">
        <v>2335</v>
      </c>
      <c r="E235" s="5" t="s">
        <v>2336</v>
      </c>
      <c r="F235" s="5" t="s">
        <v>1758</v>
      </c>
      <c r="G235" s="5" t="s">
        <v>1826</v>
      </c>
      <c r="J235" s="5" t="s">
        <v>3282</v>
      </c>
    </row>
    <row r="236" spans="1:10" ht="11.25">
      <c r="A236" s="5">
        <v>235</v>
      </c>
      <c r="B236" s="5" t="s">
        <v>1549</v>
      </c>
      <c r="C236" s="5" t="s">
        <v>97</v>
      </c>
      <c r="D236" s="5" t="s">
        <v>2337</v>
      </c>
      <c r="E236" s="5" t="s">
        <v>2338</v>
      </c>
      <c r="F236" s="5" t="s">
        <v>2339</v>
      </c>
      <c r="G236" s="5" t="s">
        <v>2340</v>
      </c>
      <c r="J236" s="5" t="s">
        <v>3282</v>
      </c>
    </row>
    <row r="237" spans="1:10" ht="11.25">
      <c r="A237" s="5">
        <v>236</v>
      </c>
      <c r="B237" s="5" t="s">
        <v>1549</v>
      </c>
      <c r="C237" s="5" t="s">
        <v>97</v>
      </c>
      <c r="D237" s="5" t="s">
        <v>2341</v>
      </c>
      <c r="E237" s="5" t="s">
        <v>2342</v>
      </c>
      <c r="F237" s="5" t="s">
        <v>2339</v>
      </c>
      <c r="G237" s="5" t="s">
        <v>2343</v>
      </c>
      <c r="J237" s="5" t="s">
        <v>3282</v>
      </c>
    </row>
    <row r="238" spans="1:10" ht="11.25">
      <c r="A238" s="5">
        <v>237</v>
      </c>
      <c r="B238" s="5" t="s">
        <v>1549</v>
      </c>
      <c r="C238" s="5" t="s">
        <v>97</v>
      </c>
      <c r="D238" s="5" t="s">
        <v>2344</v>
      </c>
      <c r="E238" s="5" t="s">
        <v>2345</v>
      </c>
      <c r="F238" s="5" t="s">
        <v>2346</v>
      </c>
      <c r="G238" s="5" t="s">
        <v>1561</v>
      </c>
      <c r="J238" s="5" t="s">
        <v>3282</v>
      </c>
    </row>
    <row r="239" spans="1:10" ht="11.25">
      <c r="A239" s="5">
        <v>238</v>
      </c>
      <c r="B239" s="5" t="s">
        <v>1549</v>
      </c>
      <c r="C239" s="5" t="s">
        <v>97</v>
      </c>
      <c r="D239" s="5" t="s">
        <v>2347</v>
      </c>
      <c r="E239" s="5" t="s">
        <v>2348</v>
      </c>
      <c r="F239" s="5" t="s">
        <v>2349</v>
      </c>
      <c r="G239" s="5" t="s">
        <v>1763</v>
      </c>
      <c r="J239" s="5" t="s">
        <v>3282</v>
      </c>
    </row>
    <row r="240" spans="1:10" ht="11.25">
      <c r="A240" s="5">
        <v>239</v>
      </c>
      <c r="B240" s="5" t="s">
        <v>1549</v>
      </c>
      <c r="C240" s="5" t="s">
        <v>97</v>
      </c>
      <c r="D240" s="5" t="s">
        <v>2350</v>
      </c>
      <c r="E240" s="5" t="s">
        <v>2351</v>
      </c>
      <c r="F240" s="5" t="s">
        <v>2352</v>
      </c>
      <c r="G240" s="5" t="s">
        <v>1826</v>
      </c>
      <c r="J240" s="5" t="s">
        <v>3282</v>
      </c>
    </row>
    <row r="241" spans="1:10" ht="11.25">
      <c r="A241" s="5">
        <v>240</v>
      </c>
      <c r="B241" s="5" t="s">
        <v>1549</v>
      </c>
      <c r="C241" s="5" t="s">
        <v>97</v>
      </c>
      <c r="D241" s="5" t="s">
        <v>2353</v>
      </c>
      <c r="E241" s="5" t="s">
        <v>2354</v>
      </c>
      <c r="F241" s="5" t="s">
        <v>2355</v>
      </c>
      <c r="G241" s="5" t="s">
        <v>1748</v>
      </c>
      <c r="J241" s="5" t="s">
        <v>3282</v>
      </c>
    </row>
    <row r="242" spans="1:10" ht="11.25">
      <c r="A242" s="5">
        <v>241</v>
      </c>
      <c r="B242" s="5" t="s">
        <v>1549</v>
      </c>
      <c r="C242" s="5" t="s">
        <v>97</v>
      </c>
      <c r="D242" s="5" t="s">
        <v>2356</v>
      </c>
      <c r="E242" s="5" t="s">
        <v>2357</v>
      </c>
      <c r="F242" s="5" t="s">
        <v>2358</v>
      </c>
      <c r="G242" s="5" t="s">
        <v>1812</v>
      </c>
      <c r="J242" s="5" t="s">
        <v>3282</v>
      </c>
    </row>
    <row r="243" spans="1:10" ht="11.25">
      <c r="A243" s="5">
        <v>242</v>
      </c>
      <c r="B243" s="5" t="s">
        <v>1549</v>
      </c>
      <c r="C243" s="5" t="s">
        <v>97</v>
      </c>
      <c r="D243" s="5" t="s">
        <v>2359</v>
      </c>
      <c r="E243" s="5" t="s">
        <v>2360</v>
      </c>
      <c r="F243" s="5" t="s">
        <v>2361</v>
      </c>
      <c r="G243" s="5" t="s">
        <v>1975</v>
      </c>
      <c r="J243" s="5" t="s">
        <v>3282</v>
      </c>
    </row>
    <row r="244" spans="1:10" ht="11.25">
      <c r="A244" s="5">
        <v>243</v>
      </c>
      <c r="B244" s="5" t="s">
        <v>1549</v>
      </c>
      <c r="C244" s="5" t="s">
        <v>97</v>
      </c>
      <c r="D244" s="5" t="s">
        <v>2362</v>
      </c>
      <c r="E244" s="5" t="s">
        <v>2363</v>
      </c>
      <c r="F244" s="5" t="s">
        <v>2364</v>
      </c>
      <c r="G244" s="5" t="s">
        <v>1623</v>
      </c>
      <c r="J244" s="5" t="s">
        <v>3282</v>
      </c>
    </row>
    <row r="245" spans="1:10" ht="11.25">
      <c r="A245" s="5">
        <v>244</v>
      </c>
      <c r="B245" s="5" t="s">
        <v>1549</v>
      </c>
      <c r="C245" s="5" t="s">
        <v>97</v>
      </c>
      <c r="D245" s="5" t="s">
        <v>2365</v>
      </c>
      <c r="E245" s="5" t="s">
        <v>2366</v>
      </c>
      <c r="F245" s="5" t="s">
        <v>2367</v>
      </c>
      <c r="G245" s="5" t="s">
        <v>1557</v>
      </c>
      <c r="J245" s="5" t="s">
        <v>3282</v>
      </c>
    </row>
    <row r="246" spans="1:10" ht="11.25">
      <c r="A246" s="5">
        <v>245</v>
      </c>
      <c r="B246" s="5" t="s">
        <v>1549</v>
      </c>
      <c r="C246" s="5" t="s">
        <v>97</v>
      </c>
      <c r="D246" s="5" t="s">
        <v>2368</v>
      </c>
      <c r="E246" s="5" t="s">
        <v>2369</v>
      </c>
      <c r="F246" s="5" t="s">
        <v>1583</v>
      </c>
      <c r="G246" s="5" t="s">
        <v>2370</v>
      </c>
      <c r="J246" s="5" t="s">
        <v>3282</v>
      </c>
    </row>
    <row r="247" spans="1:10" ht="11.25">
      <c r="A247" s="5">
        <v>246</v>
      </c>
      <c r="B247" s="5" t="s">
        <v>1549</v>
      </c>
      <c r="C247" s="5" t="s">
        <v>97</v>
      </c>
      <c r="D247" s="5" t="s">
        <v>2371</v>
      </c>
      <c r="E247" s="5" t="s">
        <v>2372</v>
      </c>
      <c r="F247" s="5" t="s">
        <v>2373</v>
      </c>
      <c r="G247" s="5" t="s">
        <v>1826</v>
      </c>
      <c r="J247" s="5" t="s">
        <v>3282</v>
      </c>
    </row>
    <row r="248" spans="1:10" ht="11.25">
      <c r="A248" s="5">
        <v>247</v>
      </c>
      <c r="B248" s="5" t="s">
        <v>1549</v>
      </c>
      <c r="C248" s="5" t="s">
        <v>97</v>
      </c>
      <c r="D248" s="5" t="s">
        <v>2374</v>
      </c>
      <c r="E248" s="5" t="s">
        <v>2375</v>
      </c>
      <c r="F248" s="5" t="s">
        <v>2376</v>
      </c>
      <c r="G248" s="5" t="s">
        <v>1961</v>
      </c>
      <c r="J248" s="5" t="s">
        <v>3282</v>
      </c>
    </row>
    <row r="249" spans="1:10" ht="11.25">
      <c r="A249" s="5">
        <v>248</v>
      </c>
      <c r="B249" s="5" t="s">
        <v>1549</v>
      </c>
      <c r="C249" s="5" t="s">
        <v>97</v>
      </c>
      <c r="D249" s="5" t="s">
        <v>2377</v>
      </c>
      <c r="E249" s="5" t="s">
        <v>2378</v>
      </c>
      <c r="F249" s="5" t="s">
        <v>2379</v>
      </c>
      <c r="G249" s="5" t="s">
        <v>1616</v>
      </c>
      <c r="J249" s="5" t="s">
        <v>3282</v>
      </c>
    </row>
    <row r="250" spans="1:10" ht="11.25">
      <c r="A250" s="5">
        <v>249</v>
      </c>
      <c r="B250" s="5" t="s">
        <v>1549</v>
      </c>
      <c r="C250" s="5" t="s">
        <v>97</v>
      </c>
      <c r="D250" s="5" t="s">
        <v>2380</v>
      </c>
      <c r="E250" s="5" t="s">
        <v>2381</v>
      </c>
      <c r="F250" s="5" t="s">
        <v>2382</v>
      </c>
      <c r="G250" s="5" t="s">
        <v>1572</v>
      </c>
      <c r="J250" s="5" t="s">
        <v>3282</v>
      </c>
    </row>
    <row r="251" spans="1:10" ht="11.25">
      <c r="A251" s="5">
        <v>250</v>
      </c>
      <c r="B251" s="5" t="s">
        <v>1549</v>
      </c>
      <c r="C251" s="5" t="s">
        <v>97</v>
      </c>
      <c r="D251" s="5" t="s">
        <v>2383</v>
      </c>
      <c r="E251" s="5" t="s">
        <v>2384</v>
      </c>
      <c r="F251" s="5" t="s">
        <v>2385</v>
      </c>
      <c r="G251" s="5" t="s">
        <v>1819</v>
      </c>
      <c r="J251" s="5" t="s">
        <v>3282</v>
      </c>
    </row>
    <row r="252" spans="1:10" ht="11.25">
      <c r="A252" s="5">
        <v>251</v>
      </c>
      <c r="B252" s="5" t="s">
        <v>1549</v>
      </c>
      <c r="C252" s="5" t="s">
        <v>97</v>
      </c>
      <c r="D252" s="5" t="s">
        <v>2386</v>
      </c>
      <c r="E252" s="5" t="s">
        <v>2387</v>
      </c>
      <c r="F252" s="5" t="s">
        <v>2388</v>
      </c>
      <c r="G252" s="5" t="s">
        <v>1557</v>
      </c>
      <c r="J252" s="5" t="s">
        <v>3282</v>
      </c>
    </row>
    <row r="253" spans="1:10" ht="11.25">
      <c r="A253" s="5">
        <v>252</v>
      </c>
      <c r="B253" s="5" t="s">
        <v>1549</v>
      </c>
      <c r="C253" s="5" t="s">
        <v>97</v>
      </c>
      <c r="D253" s="5" t="s">
        <v>2389</v>
      </c>
      <c r="E253" s="5" t="s">
        <v>2390</v>
      </c>
      <c r="F253" s="5" t="s">
        <v>2391</v>
      </c>
      <c r="G253" s="5" t="s">
        <v>1602</v>
      </c>
      <c r="J253" s="5" t="s">
        <v>3282</v>
      </c>
    </row>
    <row r="254" spans="1:10" ht="11.25">
      <c r="A254" s="5">
        <v>253</v>
      </c>
      <c r="B254" s="5" t="s">
        <v>1549</v>
      </c>
      <c r="C254" s="5" t="s">
        <v>97</v>
      </c>
      <c r="D254" s="5" t="s">
        <v>2392</v>
      </c>
      <c r="E254" s="5" t="s">
        <v>2393</v>
      </c>
      <c r="F254" s="5" t="s">
        <v>2394</v>
      </c>
      <c r="G254" s="5" t="s">
        <v>1616</v>
      </c>
      <c r="J254" s="5" t="s">
        <v>3282</v>
      </c>
    </row>
    <row r="255" spans="1:10" ht="11.25">
      <c r="A255" s="5">
        <v>254</v>
      </c>
      <c r="B255" s="5" t="s">
        <v>1549</v>
      </c>
      <c r="C255" s="5" t="s">
        <v>97</v>
      </c>
      <c r="D255" s="5" t="s">
        <v>2395</v>
      </c>
      <c r="E255" s="5" t="s">
        <v>2396</v>
      </c>
      <c r="F255" s="5" t="s">
        <v>2397</v>
      </c>
      <c r="G255" s="5" t="s">
        <v>1576</v>
      </c>
      <c r="H255" s="5" t="s">
        <v>2398</v>
      </c>
      <c r="J255" s="5" t="s">
        <v>3282</v>
      </c>
    </row>
    <row r="256" spans="1:10" ht="11.25">
      <c r="A256" s="5">
        <v>255</v>
      </c>
      <c r="B256" s="5" t="s">
        <v>1549</v>
      </c>
      <c r="C256" s="5" t="s">
        <v>97</v>
      </c>
      <c r="D256" s="5" t="s">
        <v>2399</v>
      </c>
      <c r="E256" s="5" t="s">
        <v>2400</v>
      </c>
      <c r="F256" s="5" t="s">
        <v>2401</v>
      </c>
      <c r="G256" s="5" t="s">
        <v>1654</v>
      </c>
      <c r="J256" s="5" t="s">
        <v>3282</v>
      </c>
    </row>
    <row r="257" spans="1:10" ht="11.25">
      <c r="A257" s="5">
        <v>256</v>
      </c>
      <c r="B257" s="5" t="s">
        <v>1549</v>
      </c>
      <c r="C257" s="5" t="s">
        <v>97</v>
      </c>
      <c r="D257" s="5" t="s">
        <v>2402</v>
      </c>
      <c r="E257" s="5" t="s">
        <v>2403</v>
      </c>
      <c r="F257" s="5" t="s">
        <v>2404</v>
      </c>
      <c r="G257" s="5" t="s">
        <v>1805</v>
      </c>
      <c r="J257" s="5" t="s">
        <v>3282</v>
      </c>
    </row>
    <row r="258" spans="1:10" ht="11.25">
      <c r="A258" s="5">
        <v>257</v>
      </c>
      <c r="B258" s="5" t="s">
        <v>1549</v>
      </c>
      <c r="C258" s="5" t="s">
        <v>97</v>
      </c>
      <c r="D258" s="5" t="s">
        <v>2405</v>
      </c>
      <c r="E258" s="5" t="s">
        <v>2406</v>
      </c>
      <c r="F258" s="5" t="s">
        <v>2407</v>
      </c>
      <c r="G258" s="5" t="s">
        <v>1616</v>
      </c>
      <c r="J258" s="5" t="s">
        <v>3282</v>
      </c>
    </row>
    <row r="259" spans="1:10" ht="11.25">
      <c r="A259" s="5">
        <v>258</v>
      </c>
      <c r="B259" s="5" t="s">
        <v>1549</v>
      </c>
      <c r="C259" s="5" t="s">
        <v>97</v>
      </c>
      <c r="D259" s="5" t="s">
        <v>2408</v>
      </c>
      <c r="E259" s="5" t="s">
        <v>2409</v>
      </c>
      <c r="F259" s="5" t="s">
        <v>2410</v>
      </c>
      <c r="G259" s="5" t="s">
        <v>2168</v>
      </c>
      <c r="J259" s="5" t="s">
        <v>3282</v>
      </c>
    </row>
    <row r="260" spans="1:10" ht="11.25">
      <c r="A260" s="5">
        <v>259</v>
      </c>
      <c r="B260" s="5" t="s">
        <v>1549</v>
      </c>
      <c r="C260" s="5" t="s">
        <v>97</v>
      </c>
      <c r="D260" s="5" t="s">
        <v>2411</v>
      </c>
      <c r="E260" s="5" t="s">
        <v>2412</v>
      </c>
      <c r="F260" s="5" t="s">
        <v>2413</v>
      </c>
      <c r="G260" s="5" t="s">
        <v>2031</v>
      </c>
      <c r="J260" s="5" t="s">
        <v>3282</v>
      </c>
    </row>
    <row r="261" spans="1:10" ht="11.25">
      <c r="A261" s="5">
        <v>260</v>
      </c>
      <c r="B261" s="5" t="s">
        <v>1549</v>
      </c>
      <c r="C261" s="5" t="s">
        <v>97</v>
      </c>
      <c r="D261" s="5" t="s">
        <v>2414</v>
      </c>
      <c r="E261" s="5" t="s">
        <v>2415</v>
      </c>
      <c r="F261" s="5" t="s">
        <v>2416</v>
      </c>
      <c r="G261" s="5" t="s">
        <v>1623</v>
      </c>
      <c r="H261" s="5" t="s">
        <v>2417</v>
      </c>
      <c r="J261" s="5" t="s">
        <v>3282</v>
      </c>
    </row>
    <row r="262" spans="1:10" ht="11.25">
      <c r="A262" s="5">
        <v>261</v>
      </c>
      <c r="B262" s="5" t="s">
        <v>1549</v>
      </c>
      <c r="C262" s="5" t="s">
        <v>97</v>
      </c>
      <c r="D262" s="5" t="s">
        <v>2418</v>
      </c>
      <c r="E262" s="5" t="s">
        <v>2419</v>
      </c>
      <c r="F262" s="5" t="s">
        <v>2420</v>
      </c>
      <c r="G262" s="5" t="s">
        <v>1630</v>
      </c>
      <c r="J262" s="5" t="s">
        <v>3282</v>
      </c>
    </row>
    <row r="263" spans="1:10" ht="11.25">
      <c r="A263" s="5">
        <v>262</v>
      </c>
      <c r="B263" s="5" t="s">
        <v>1549</v>
      </c>
      <c r="C263" s="5" t="s">
        <v>97</v>
      </c>
      <c r="D263" s="5" t="s">
        <v>2421</v>
      </c>
      <c r="E263" s="5" t="s">
        <v>2422</v>
      </c>
      <c r="F263" s="5" t="s">
        <v>2423</v>
      </c>
      <c r="G263" s="5" t="s">
        <v>1819</v>
      </c>
      <c r="J263" s="5" t="s">
        <v>3282</v>
      </c>
    </row>
    <row r="264" spans="1:10" ht="11.25">
      <c r="A264" s="5">
        <v>263</v>
      </c>
      <c r="B264" s="5" t="s">
        <v>1549</v>
      </c>
      <c r="C264" s="5" t="s">
        <v>97</v>
      </c>
      <c r="D264" s="5" t="s">
        <v>2424</v>
      </c>
      <c r="E264" s="5" t="s">
        <v>2425</v>
      </c>
      <c r="F264" s="5" t="s">
        <v>2426</v>
      </c>
      <c r="G264" s="5" t="s">
        <v>1671</v>
      </c>
      <c r="J264" s="5" t="s">
        <v>3282</v>
      </c>
    </row>
    <row r="265" spans="1:10" ht="11.25">
      <c r="A265" s="5">
        <v>264</v>
      </c>
      <c r="B265" s="5" t="s">
        <v>1549</v>
      </c>
      <c r="C265" s="5" t="s">
        <v>97</v>
      </c>
      <c r="D265" s="5" t="s">
        <v>2427</v>
      </c>
      <c r="E265" s="5" t="s">
        <v>2428</v>
      </c>
      <c r="F265" s="5" t="s">
        <v>2429</v>
      </c>
      <c r="G265" s="5" t="s">
        <v>1576</v>
      </c>
      <c r="J265" s="5" t="s">
        <v>3282</v>
      </c>
    </row>
    <row r="266" spans="1:10" ht="11.25">
      <c r="A266" s="5">
        <v>265</v>
      </c>
      <c r="B266" s="5" t="s">
        <v>1549</v>
      </c>
      <c r="C266" s="5" t="s">
        <v>97</v>
      </c>
      <c r="D266" s="5" t="s">
        <v>2430</v>
      </c>
      <c r="E266" s="5" t="s">
        <v>2431</v>
      </c>
      <c r="F266" s="5" t="s">
        <v>2432</v>
      </c>
      <c r="G266" s="5" t="s">
        <v>1568</v>
      </c>
      <c r="J266" s="5" t="s">
        <v>3282</v>
      </c>
    </row>
    <row r="267" spans="1:10" ht="11.25">
      <c r="A267" s="5">
        <v>266</v>
      </c>
      <c r="B267" s="5" t="s">
        <v>1549</v>
      </c>
      <c r="C267" s="5" t="s">
        <v>97</v>
      </c>
      <c r="D267" s="5" t="s">
        <v>2433</v>
      </c>
      <c r="E267" s="5" t="s">
        <v>2434</v>
      </c>
      <c r="F267" s="5" t="s">
        <v>2435</v>
      </c>
      <c r="G267" s="5" t="s">
        <v>1654</v>
      </c>
      <c r="J267" s="5" t="s">
        <v>3282</v>
      </c>
    </row>
    <row r="268" spans="1:10" ht="11.25">
      <c r="A268" s="5">
        <v>267</v>
      </c>
      <c r="B268" s="5" t="s">
        <v>1549</v>
      </c>
      <c r="C268" s="5" t="s">
        <v>97</v>
      </c>
      <c r="D268" s="5" t="s">
        <v>2436</v>
      </c>
      <c r="E268" s="5" t="s">
        <v>2437</v>
      </c>
      <c r="F268" s="5" t="s">
        <v>2438</v>
      </c>
      <c r="G268" s="5" t="s">
        <v>2066</v>
      </c>
      <c r="J268" s="5" t="s">
        <v>3282</v>
      </c>
    </row>
    <row r="269" spans="1:10" ht="11.25">
      <c r="A269" s="5">
        <v>268</v>
      </c>
      <c r="B269" s="5" t="s">
        <v>1549</v>
      </c>
      <c r="C269" s="5" t="s">
        <v>97</v>
      </c>
      <c r="D269" s="5" t="s">
        <v>2439</v>
      </c>
      <c r="E269" s="5" t="s">
        <v>2440</v>
      </c>
      <c r="F269" s="5" t="s">
        <v>2441</v>
      </c>
      <c r="G269" s="5" t="s">
        <v>1819</v>
      </c>
      <c r="J269" s="5" t="s">
        <v>3282</v>
      </c>
    </row>
    <row r="270" spans="1:10" ht="11.25">
      <c r="A270" s="5">
        <v>269</v>
      </c>
      <c r="B270" s="5" t="s">
        <v>1549</v>
      </c>
      <c r="C270" s="5" t="s">
        <v>97</v>
      </c>
      <c r="D270" s="5" t="s">
        <v>2442</v>
      </c>
      <c r="E270" s="5" t="s">
        <v>2443</v>
      </c>
      <c r="F270" s="5" t="s">
        <v>2444</v>
      </c>
      <c r="G270" s="5" t="s">
        <v>1819</v>
      </c>
      <c r="J270" s="5" t="s">
        <v>3282</v>
      </c>
    </row>
    <row r="271" spans="1:10" ht="11.25">
      <c r="A271" s="5">
        <v>270</v>
      </c>
      <c r="B271" s="5" t="s">
        <v>1549</v>
      </c>
      <c r="C271" s="5" t="s">
        <v>97</v>
      </c>
      <c r="D271" s="5" t="s">
        <v>2445</v>
      </c>
      <c r="E271" s="5" t="s">
        <v>2446</v>
      </c>
      <c r="F271" s="5" t="s">
        <v>2447</v>
      </c>
      <c r="G271" s="5" t="s">
        <v>1985</v>
      </c>
      <c r="J271" s="5" t="s">
        <v>3282</v>
      </c>
    </row>
    <row r="272" spans="1:10" ht="11.25">
      <c r="A272" s="5">
        <v>271</v>
      </c>
      <c r="B272" s="5" t="s">
        <v>1549</v>
      </c>
      <c r="C272" s="5" t="s">
        <v>97</v>
      </c>
      <c r="D272" s="5" t="s">
        <v>2448</v>
      </c>
      <c r="E272" s="5" t="s">
        <v>2449</v>
      </c>
      <c r="F272" s="5" t="s">
        <v>2450</v>
      </c>
      <c r="G272" s="5" t="s">
        <v>1591</v>
      </c>
      <c r="J272" s="5" t="s">
        <v>3282</v>
      </c>
    </row>
    <row r="273" spans="1:10" ht="11.25">
      <c r="A273" s="5">
        <v>272</v>
      </c>
      <c r="B273" s="5" t="s">
        <v>1549</v>
      </c>
      <c r="C273" s="5" t="s">
        <v>97</v>
      </c>
      <c r="D273" s="5" t="s">
        <v>2451</v>
      </c>
      <c r="E273" s="5" t="s">
        <v>2452</v>
      </c>
      <c r="F273" s="5" t="s">
        <v>2453</v>
      </c>
      <c r="G273" s="5" t="s">
        <v>1561</v>
      </c>
      <c r="J273" s="5" t="s">
        <v>3282</v>
      </c>
    </row>
    <row r="274" spans="1:10" ht="11.25">
      <c r="A274" s="5">
        <v>273</v>
      </c>
      <c r="B274" s="5" t="s">
        <v>1549</v>
      </c>
      <c r="C274" s="5" t="s">
        <v>97</v>
      </c>
      <c r="D274" s="5" t="s">
        <v>2454</v>
      </c>
      <c r="E274" s="5" t="s">
        <v>2455</v>
      </c>
      <c r="F274" s="5" t="s">
        <v>1835</v>
      </c>
      <c r="G274" s="5" t="s">
        <v>2456</v>
      </c>
      <c r="J274" s="5" t="s">
        <v>3282</v>
      </c>
    </row>
    <row r="275" spans="1:10" ht="11.25">
      <c r="A275" s="5">
        <v>274</v>
      </c>
      <c r="B275" s="5" t="s">
        <v>1549</v>
      </c>
      <c r="C275" s="5" t="s">
        <v>97</v>
      </c>
      <c r="D275" s="5" t="s">
        <v>2457</v>
      </c>
      <c r="E275" s="5" t="s">
        <v>2458</v>
      </c>
      <c r="F275" s="5" t="s">
        <v>2459</v>
      </c>
      <c r="G275" s="5" t="s">
        <v>1748</v>
      </c>
      <c r="J275" s="5" t="s">
        <v>3282</v>
      </c>
    </row>
    <row r="276" spans="1:10" ht="11.25">
      <c r="A276" s="5">
        <v>275</v>
      </c>
      <c r="B276" s="5" t="s">
        <v>1549</v>
      </c>
      <c r="C276" s="5" t="s">
        <v>97</v>
      </c>
      <c r="D276" s="5" t="s">
        <v>2460</v>
      </c>
      <c r="E276" s="5" t="s">
        <v>2461</v>
      </c>
      <c r="F276" s="5" t="s">
        <v>2462</v>
      </c>
      <c r="G276" s="5" t="s">
        <v>1623</v>
      </c>
      <c r="J276" s="5" t="s">
        <v>3282</v>
      </c>
    </row>
    <row r="277" spans="1:10" ht="11.25">
      <c r="A277" s="5">
        <v>276</v>
      </c>
      <c r="B277" s="5" t="s">
        <v>1549</v>
      </c>
      <c r="C277" s="5" t="s">
        <v>97</v>
      </c>
      <c r="D277" s="5" t="s">
        <v>2463</v>
      </c>
      <c r="E277" s="5" t="s">
        <v>2464</v>
      </c>
      <c r="F277" s="5" t="s">
        <v>2465</v>
      </c>
      <c r="G277" s="5" t="s">
        <v>1616</v>
      </c>
      <c r="J277" s="5" t="s">
        <v>3282</v>
      </c>
    </row>
    <row r="278" spans="1:10" ht="11.25">
      <c r="A278" s="5">
        <v>277</v>
      </c>
      <c r="B278" s="5" t="s">
        <v>1549</v>
      </c>
      <c r="C278" s="5" t="s">
        <v>97</v>
      </c>
      <c r="D278" s="5" t="s">
        <v>2466</v>
      </c>
      <c r="E278" s="5" t="s">
        <v>2467</v>
      </c>
      <c r="F278" s="5" t="s">
        <v>2468</v>
      </c>
      <c r="G278" s="5" t="s">
        <v>1576</v>
      </c>
      <c r="J278" s="5" t="s">
        <v>3282</v>
      </c>
    </row>
    <row r="279" spans="1:10" ht="11.25">
      <c r="A279" s="5">
        <v>278</v>
      </c>
      <c r="B279" s="5" t="s">
        <v>1549</v>
      </c>
      <c r="C279" s="5" t="s">
        <v>97</v>
      </c>
      <c r="D279" s="5" t="s">
        <v>2469</v>
      </c>
      <c r="E279" s="5" t="s">
        <v>2470</v>
      </c>
      <c r="F279" s="5" t="s">
        <v>2471</v>
      </c>
      <c r="G279" s="5" t="s">
        <v>2168</v>
      </c>
      <c r="J279" s="5" t="s">
        <v>3282</v>
      </c>
    </row>
    <row r="280" spans="1:10" ht="11.25">
      <c r="A280" s="5">
        <v>279</v>
      </c>
      <c r="B280" s="5" t="s">
        <v>1549</v>
      </c>
      <c r="C280" s="5" t="s">
        <v>97</v>
      </c>
      <c r="D280" s="5" t="s">
        <v>2472</v>
      </c>
      <c r="E280" s="5" t="s">
        <v>2473</v>
      </c>
      <c r="F280" s="5" t="s">
        <v>2474</v>
      </c>
      <c r="G280" s="5" t="s">
        <v>2035</v>
      </c>
      <c r="H280" s="5" t="s">
        <v>2475</v>
      </c>
      <c r="J280" s="5" t="s">
        <v>3282</v>
      </c>
    </row>
    <row r="281" spans="1:10" ht="11.25">
      <c r="A281" s="5">
        <v>280</v>
      </c>
      <c r="B281" s="5" t="s">
        <v>1549</v>
      </c>
      <c r="C281" s="5" t="s">
        <v>97</v>
      </c>
      <c r="D281" s="5" t="s">
        <v>2476</v>
      </c>
      <c r="E281" s="5" t="s">
        <v>2477</v>
      </c>
      <c r="F281" s="5" t="s">
        <v>2478</v>
      </c>
      <c r="G281" s="5" t="s">
        <v>1786</v>
      </c>
      <c r="J281" s="5" t="s">
        <v>3282</v>
      </c>
    </row>
    <row r="282" spans="1:10" ht="11.25">
      <c r="A282" s="5">
        <v>281</v>
      </c>
      <c r="B282" s="5" t="s">
        <v>1549</v>
      </c>
      <c r="C282" s="5" t="s">
        <v>97</v>
      </c>
      <c r="D282" s="5" t="s">
        <v>2479</v>
      </c>
      <c r="E282" s="5" t="s">
        <v>2480</v>
      </c>
      <c r="F282" s="5" t="s">
        <v>2481</v>
      </c>
      <c r="G282" s="5" t="s">
        <v>2482</v>
      </c>
      <c r="J282" s="5" t="s">
        <v>3282</v>
      </c>
    </row>
    <row r="283" spans="1:10" ht="11.25">
      <c r="A283" s="5">
        <v>282</v>
      </c>
      <c r="B283" s="5" t="s">
        <v>1549</v>
      </c>
      <c r="C283" s="5" t="s">
        <v>97</v>
      </c>
      <c r="D283" s="5" t="s">
        <v>2483</v>
      </c>
      <c r="E283" s="5" t="s">
        <v>2484</v>
      </c>
      <c r="F283" s="5" t="s">
        <v>2485</v>
      </c>
      <c r="G283" s="5" t="s">
        <v>1748</v>
      </c>
      <c r="J283" s="5" t="s">
        <v>3282</v>
      </c>
    </row>
    <row r="284" spans="1:10" ht="11.25">
      <c r="A284" s="5">
        <v>283</v>
      </c>
      <c r="B284" s="5" t="s">
        <v>1549</v>
      </c>
      <c r="C284" s="5" t="s">
        <v>97</v>
      </c>
      <c r="D284" s="5" t="s">
        <v>2486</v>
      </c>
      <c r="E284" s="5" t="s">
        <v>2487</v>
      </c>
      <c r="F284" s="5" t="s">
        <v>2488</v>
      </c>
      <c r="G284" s="5" t="s">
        <v>1826</v>
      </c>
      <c r="J284" s="5" t="s">
        <v>3282</v>
      </c>
    </row>
    <row r="285" spans="1:10" ht="11.25">
      <c r="A285" s="5">
        <v>284</v>
      </c>
      <c r="B285" s="5" t="s">
        <v>1549</v>
      </c>
      <c r="C285" s="5" t="s">
        <v>97</v>
      </c>
      <c r="D285" s="5" t="s">
        <v>2489</v>
      </c>
      <c r="E285" s="5" t="s">
        <v>2490</v>
      </c>
      <c r="F285" s="5" t="s">
        <v>2491</v>
      </c>
      <c r="G285" s="5" t="s">
        <v>1580</v>
      </c>
      <c r="J285" s="5" t="s">
        <v>3282</v>
      </c>
    </row>
    <row r="286" spans="1:10" ht="11.25">
      <c r="A286" s="5">
        <v>285</v>
      </c>
      <c r="B286" s="5" t="s">
        <v>1549</v>
      </c>
      <c r="C286" s="5" t="s">
        <v>97</v>
      </c>
      <c r="D286" s="5" t="s">
        <v>2492</v>
      </c>
      <c r="E286" s="5" t="s">
        <v>2493</v>
      </c>
      <c r="F286" s="5" t="s">
        <v>2494</v>
      </c>
      <c r="G286" s="5" t="s">
        <v>1671</v>
      </c>
      <c r="J286" s="5" t="s">
        <v>3282</v>
      </c>
    </row>
    <row r="287" spans="1:10" ht="11.25">
      <c r="A287" s="5">
        <v>286</v>
      </c>
      <c r="B287" s="5" t="s">
        <v>1549</v>
      </c>
      <c r="C287" s="5" t="s">
        <v>97</v>
      </c>
      <c r="D287" s="5" t="s">
        <v>2495</v>
      </c>
      <c r="E287" s="5" t="s">
        <v>2496</v>
      </c>
      <c r="F287" s="5" t="s">
        <v>2497</v>
      </c>
      <c r="G287" s="5" t="s">
        <v>1580</v>
      </c>
      <c r="J287" s="5" t="s">
        <v>3282</v>
      </c>
    </row>
    <row r="288" spans="1:10" ht="11.25">
      <c r="A288" s="5">
        <v>287</v>
      </c>
      <c r="B288" s="5" t="s">
        <v>1549</v>
      </c>
      <c r="C288" s="5" t="s">
        <v>97</v>
      </c>
      <c r="D288" s="5" t="s">
        <v>2498</v>
      </c>
      <c r="E288" s="5" t="s">
        <v>2499</v>
      </c>
      <c r="F288" s="5" t="s">
        <v>2500</v>
      </c>
      <c r="G288" s="5" t="s">
        <v>1654</v>
      </c>
      <c r="J288" s="5" t="s">
        <v>3282</v>
      </c>
    </row>
    <row r="289" spans="1:10" ht="11.25">
      <c r="A289" s="5">
        <v>288</v>
      </c>
      <c r="B289" s="5" t="s">
        <v>1549</v>
      </c>
      <c r="C289" s="5" t="s">
        <v>97</v>
      </c>
      <c r="D289" s="5" t="s">
        <v>2501</v>
      </c>
      <c r="E289" s="5" t="s">
        <v>2502</v>
      </c>
      <c r="F289" s="5" t="s">
        <v>2503</v>
      </c>
      <c r="G289" s="5" t="s">
        <v>1942</v>
      </c>
      <c r="J289" s="5" t="s">
        <v>3282</v>
      </c>
    </row>
    <row r="290" spans="1:10" ht="11.25">
      <c r="A290" s="5">
        <v>289</v>
      </c>
      <c r="B290" s="5" t="s">
        <v>1549</v>
      </c>
      <c r="C290" s="5" t="s">
        <v>97</v>
      </c>
      <c r="D290" s="5" t="s">
        <v>2504</v>
      </c>
      <c r="E290" s="5" t="s">
        <v>2505</v>
      </c>
      <c r="F290" s="5" t="s">
        <v>2506</v>
      </c>
      <c r="G290" s="5" t="s">
        <v>1576</v>
      </c>
      <c r="J290" s="5" t="s">
        <v>3282</v>
      </c>
    </row>
    <row r="291" spans="1:10" ht="11.25">
      <c r="A291" s="5">
        <v>290</v>
      </c>
      <c r="B291" s="5" t="s">
        <v>1549</v>
      </c>
      <c r="C291" s="5" t="s">
        <v>97</v>
      </c>
      <c r="D291" s="5" t="s">
        <v>2507</v>
      </c>
      <c r="E291" s="5" t="s">
        <v>2508</v>
      </c>
      <c r="F291" s="5" t="s">
        <v>1767</v>
      </c>
      <c r="G291" s="5" t="s">
        <v>1623</v>
      </c>
      <c r="J291" s="5" t="s">
        <v>3282</v>
      </c>
    </row>
    <row r="292" spans="1:10" ht="11.25">
      <c r="A292" s="5">
        <v>291</v>
      </c>
      <c r="B292" s="5" t="s">
        <v>1549</v>
      </c>
      <c r="C292" s="5" t="s">
        <v>97</v>
      </c>
      <c r="D292" s="5" t="s">
        <v>2509</v>
      </c>
      <c r="E292" s="5" t="s">
        <v>2510</v>
      </c>
      <c r="F292" s="5" t="s">
        <v>2511</v>
      </c>
      <c r="G292" s="5" t="s">
        <v>1812</v>
      </c>
      <c r="J292" s="5" t="s">
        <v>3282</v>
      </c>
    </row>
    <row r="293" spans="1:10" ht="11.25">
      <c r="A293" s="5">
        <v>292</v>
      </c>
      <c r="B293" s="5" t="s">
        <v>1549</v>
      </c>
      <c r="C293" s="5" t="s">
        <v>97</v>
      </c>
      <c r="D293" s="5" t="s">
        <v>2512</v>
      </c>
      <c r="E293" s="5" t="s">
        <v>2513</v>
      </c>
      <c r="F293" s="5" t="s">
        <v>2514</v>
      </c>
      <c r="G293" s="5" t="s">
        <v>1654</v>
      </c>
      <c r="J293" s="5" t="s">
        <v>3282</v>
      </c>
    </row>
    <row r="294" spans="1:10" ht="11.25">
      <c r="A294" s="5">
        <v>293</v>
      </c>
      <c r="B294" s="5" t="s">
        <v>1549</v>
      </c>
      <c r="C294" s="5" t="s">
        <v>97</v>
      </c>
      <c r="D294" s="5" t="s">
        <v>2515</v>
      </c>
      <c r="E294" s="5" t="s">
        <v>2516</v>
      </c>
      <c r="F294" s="5" t="s">
        <v>2517</v>
      </c>
      <c r="G294" s="5" t="s">
        <v>1748</v>
      </c>
      <c r="J294" s="5" t="s">
        <v>3282</v>
      </c>
    </row>
    <row r="295" spans="1:10" ht="11.25">
      <c r="A295" s="5">
        <v>294</v>
      </c>
      <c r="B295" s="5" t="s">
        <v>1549</v>
      </c>
      <c r="C295" s="5" t="s">
        <v>97</v>
      </c>
      <c r="D295" s="5" t="s">
        <v>2518</v>
      </c>
      <c r="E295" s="5" t="s">
        <v>2519</v>
      </c>
      <c r="F295" s="5" t="s">
        <v>2520</v>
      </c>
      <c r="G295" s="5" t="s">
        <v>1568</v>
      </c>
      <c r="J295" s="5" t="s">
        <v>3282</v>
      </c>
    </row>
    <row r="296" spans="1:10" ht="11.25">
      <c r="A296" s="5">
        <v>295</v>
      </c>
      <c r="B296" s="5" t="s">
        <v>1549</v>
      </c>
      <c r="C296" s="5" t="s">
        <v>97</v>
      </c>
      <c r="D296" s="5" t="s">
        <v>2521</v>
      </c>
      <c r="E296" s="5" t="s">
        <v>2522</v>
      </c>
      <c r="F296" s="5" t="s">
        <v>2523</v>
      </c>
      <c r="G296" s="5" t="s">
        <v>1568</v>
      </c>
      <c r="J296" s="5" t="s">
        <v>3282</v>
      </c>
    </row>
    <row r="297" spans="1:10" ht="11.25">
      <c r="A297" s="5">
        <v>296</v>
      </c>
      <c r="B297" s="5" t="s">
        <v>1549</v>
      </c>
      <c r="C297" s="5" t="s">
        <v>97</v>
      </c>
      <c r="D297" s="5" t="s">
        <v>2524</v>
      </c>
      <c r="E297" s="5" t="s">
        <v>2525</v>
      </c>
      <c r="F297" s="5" t="s">
        <v>2526</v>
      </c>
      <c r="G297" s="5" t="s">
        <v>1591</v>
      </c>
      <c r="J297" s="5" t="s">
        <v>3282</v>
      </c>
    </row>
    <row r="298" spans="1:10" ht="11.25">
      <c r="A298" s="5">
        <v>297</v>
      </c>
      <c r="B298" s="5" t="s">
        <v>1549</v>
      </c>
      <c r="C298" s="5" t="s">
        <v>97</v>
      </c>
      <c r="D298" s="5" t="s">
        <v>2527</v>
      </c>
      <c r="E298" s="5" t="s">
        <v>2528</v>
      </c>
      <c r="F298" s="5" t="s">
        <v>2529</v>
      </c>
      <c r="G298" s="5" t="s">
        <v>1630</v>
      </c>
      <c r="J298" s="5" t="s">
        <v>3282</v>
      </c>
    </row>
    <row r="299" spans="1:10" ht="11.25">
      <c r="A299" s="5">
        <v>298</v>
      </c>
      <c r="B299" s="5" t="s">
        <v>1549</v>
      </c>
      <c r="C299" s="5" t="s">
        <v>97</v>
      </c>
      <c r="D299" s="5" t="s">
        <v>2530</v>
      </c>
      <c r="E299" s="5" t="s">
        <v>2531</v>
      </c>
      <c r="F299" s="5" t="s">
        <v>2532</v>
      </c>
      <c r="G299" s="5" t="s">
        <v>1568</v>
      </c>
      <c r="J299" s="5" t="s">
        <v>3282</v>
      </c>
    </row>
    <row r="300" spans="1:10" ht="11.25">
      <c r="A300" s="5">
        <v>299</v>
      </c>
      <c r="B300" s="5" t="s">
        <v>1549</v>
      </c>
      <c r="C300" s="5" t="s">
        <v>97</v>
      </c>
      <c r="D300" s="5" t="s">
        <v>2533</v>
      </c>
      <c r="E300" s="5" t="s">
        <v>2534</v>
      </c>
      <c r="F300" s="5" t="s">
        <v>2535</v>
      </c>
      <c r="G300" s="5" t="s">
        <v>1893</v>
      </c>
      <c r="J300" s="5" t="s">
        <v>3282</v>
      </c>
    </row>
    <row r="301" spans="1:10" ht="11.25">
      <c r="A301" s="5">
        <v>300</v>
      </c>
      <c r="B301" s="5" t="s">
        <v>1549</v>
      </c>
      <c r="C301" s="5" t="s">
        <v>97</v>
      </c>
      <c r="D301" s="5" t="s">
        <v>2536</v>
      </c>
      <c r="E301" s="5" t="s">
        <v>2537</v>
      </c>
      <c r="F301" s="5" t="s">
        <v>2538</v>
      </c>
      <c r="G301" s="5" t="s">
        <v>1568</v>
      </c>
      <c r="J301" s="5" t="s">
        <v>3282</v>
      </c>
    </row>
    <row r="302" spans="1:10" ht="11.25">
      <c r="A302" s="5">
        <v>301</v>
      </c>
      <c r="B302" s="5" t="s">
        <v>1549</v>
      </c>
      <c r="C302" s="5" t="s">
        <v>97</v>
      </c>
      <c r="D302" s="5" t="s">
        <v>2539</v>
      </c>
      <c r="E302" s="5" t="s">
        <v>2540</v>
      </c>
      <c r="F302" s="5" t="s">
        <v>2541</v>
      </c>
      <c r="G302" s="5" t="s">
        <v>1568</v>
      </c>
      <c r="J302" s="5" t="s">
        <v>3282</v>
      </c>
    </row>
    <row r="303" spans="1:10" ht="11.25">
      <c r="A303" s="5">
        <v>302</v>
      </c>
      <c r="B303" s="5" t="s">
        <v>1549</v>
      </c>
      <c r="C303" s="5" t="s">
        <v>97</v>
      </c>
      <c r="D303" s="5" t="s">
        <v>2542</v>
      </c>
      <c r="E303" s="5" t="s">
        <v>2543</v>
      </c>
      <c r="F303" s="5" t="s">
        <v>2544</v>
      </c>
      <c r="G303" s="5" t="s">
        <v>1805</v>
      </c>
      <c r="J303" s="5" t="s">
        <v>3282</v>
      </c>
    </row>
    <row r="304" spans="1:10" ht="11.25">
      <c r="A304" s="5">
        <v>303</v>
      </c>
      <c r="B304" s="5" t="s">
        <v>1549</v>
      </c>
      <c r="C304" s="5" t="s">
        <v>97</v>
      </c>
      <c r="D304" s="5" t="s">
        <v>2545</v>
      </c>
      <c r="E304" s="5" t="s">
        <v>2543</v>
      </c>
      <c r="F304" s="5" t="s">
        <v>2546</v>
      </c>
      <c r="G304" s="5" t="s">
        <v>1748</v>
      </c>
      <c r="J304" s="5" t="s">
        <v>3282</v>
      </c>
    </row>
    <row r="305" spans="1:10" ht="11.25">
      <c r="A305" s="5">
        <v>304</v>
      </c>
      <c r="B305" s="5" t="s">
        <v>1549</v>
      </c>
      <c r="C305" s="5" t="s">
        <v>97</v>
      </c>
      <c r="D305" s="5" t="s">
        <v>2547</v>
      </c>
      <c r="E305" s="5" t="s">
        <v>2543</v>
      </c>
      <c r="F305" s="5" t="s">
        <v>2548</v>
      </c>
      <c r="G305" s="5" t="s">
        <v>1826</v>
      </c>
      <c r="J305" s="5" t="s">
        <v>3282</v>
      </c>
    </row>
    <row r="306" spans="1:10" ht="11.25">
      <c r="A306" s="5">
        <v>305</v>
      </c>
      <c r="B306" s="5" t="s">
        <v>1549</v>
      </c>
      <c r="C306" s="5" t="s">
        <v>97</v>
      </c>
      <c r="D306" s="5" t="s">
        <v>2549</v>
      </c>
      <c r="E306" s="5" t="s">
        <v>2550</v>
      </c>
      <c r="F306" s="5" t="s">
        <v>2551</v>
      </c>
      <c r="G306" s="5" t="s">
        <v>2552</v>
      </c>
      <c r="J306" s="5" t="s">
        <v>3282</v>
      </c>
    </row>
    <row r="307" spans="1:10" ht="11.25">
      <c r="A307" s="5">
        <v>306</v>
      </c>
      <c r="B307" s="5" t="s">
        <v>1549</v>
      </c>
      <c r="C307" s="5" t="s">
        <v>97</v>
      </c>
      <c r="D307" s="5" t="s">
        <v>2553</v>
      </c>
      <c r="E307" s="5" t="s">
        <v>2554</v>
      </c>
      <c r="F307" s="5" t="s">
        <v>2555</v>
      </c>
      <c r="G307" s="5" t="s">
        <v>1557</v>
      </c>
      <c r="J307" s="5" t="s">
        <v>3282</v>
      </c>
    </row>
    <row r="308" spans="1:10" ht="11.25">
      <c r="A308" s="5">
        <v>307</v>
      </c>
      <c r="B308" s="5" t="s">
        <v>1549</v>
      </c>
      <c r="C308" s="5" t="s">
        <v>97</v>
      </c>
      <c r="D308" s="5" t="s">
        <v>2556</v>
      </c>
      <c r="E308" s="5" t="s">
        <v>2557</v>
      </c>
      <c r="F308" s="5" t="s">
        <v>2558</v>
      </c>
      <c r="G308" s="5" t="s">
        <v>1572</v>
      </c>
      <c r="J308" s="5" t="s">
        <v>3282</v>
      </c>
    </row>
    <row r="309" spans="1:10" ht="11.25">
      <c r="A309" s="5">
        <v>308</v>
      </c>
      <c r="B309" s="5" t="s">
        <v>1549</v>
      </c>
      <c r="C309" s="5" t="s">
        <v>97</v>
      </c>
      <c r="D309" s="5" t="s">
        <v>2559</v>
      </c>
      <c r="E309" s="5" t="s">
        <v>2560</v>
      </c>
      <c r="F309" s="5" t="s">
        <v>2561</v>
      </c>
      <c r="G309" s="5" t="s">
        <v>1591</v>
      </c>
      <c r="J309" s="5" t="s">
        <v>3282</v>
      </c>
    </row>
    <row r="310" spans="1:10" ht="11.25">
      <c r="A310" s="5">
        <v>309</v>
      </c>
      <c r="B310" s="5" t="s">
        <v>1549</v>
      </c>
      <c r="C310" s="5" t="s">
        <v>97</v>
      </c>
      <c r="D310" s="5" t="s">
        <v>2562</v>
      </c>
      <c r="E310" s="5" t="s">
        <v>2563</v>
      </c>
      <c r="F310" s="5" t="s">
        <v>2564</v>
      </c>
      <c r="G310" s="5" t="s">
        <v>1968</v>
      </c>
      <c r="J310" s="5" t="s">
        <v>3282</v>
      </c>
    </row>
    <row r="311" spans="1:10" ht="11.25">
      <c r="A311" s="5">
        <v>310</v>
      </c>
      <c r="B311" s="5" t="s">
        <v>1549</v>
      </c>
      <c r="C311" s="5" t="s">
        <v>97</v>
      </c>
      <c r="D311" s="5" t="s">
        <v>2565</v>
      </c>
      <c r="E311" s="5" t="s">
        <v>2566</v>
      </c>
      <c r="F311" s="5" t="s">
        <v>2567</v>
      </c>
      <c r="G311" s="5" t="s">
        <v>1942</v>
      </c>
      <c r="J311" s="5" t="s">
        <v>3282</v>
      </c>
    </row>
    <row r="312" spans="1:10" ht="11.25">
      <c r="A312" s="5">
        <v>311</v>
      </c>
      <c r="B312" s="5" t="s">
        <v>1549</v>
      </c>
      <c r="C312" s="5" t="s">
        <v>97</v>
      </c>
      <c r="D312" s="5" t="s">
        <v>2568</v>
      </c>
      <c r="E312" s="5" t="s">
        <v>2569</v>
      </c>
      <c r="F312" s="5" t="s">
        <v>2570</v>
      </c>
      <c r="G312" s="5" t="s">
        <v>1954</v>
      </c>
      <c r="J312" s="5" t="s">
        <v>3282</v>
      </c>
    </row>
    <row r="313" spans="1:10" ht="11.25">
      <c r="A313" s="5">
        <v>312</v>
      </c>
      <c r="B313" s="5" t="s">
        <v>1549</v>
      </c>
      <c r="C313" s="5" t="s">
        <v>97</v>
      </c>
      <c r="D313" s="5" t="s">
        <v>2571</v>
      </c>
      <c r="E313" s="5" t="s">
        <v>2572</v>
      </c>
      <c r="F313" s="5" t="s">
        <v>2573</v>
      </c>
      <c r="G313" s="5" t="s">
        <v>1557</v>
      </c>
      <c r="H313" s="5" t="s">
        <v>2574</v>
      </c>
      <c r="J313" s="5" t="s">
        <v>3282</v>
      </c>
    </row>
    <row r="314" spans="1:10" ht="11.25">
      <c r="A314" s="5">
        <v>313</v>
      </c>
      <c r="B314" s="5" t="s">
        <v>1549</v>
      </c>
      <c r="C314" s="5" t="s">
        <v>97</v>
      </c>
      <c r="D314" s="5" t="s">
        <v>2575</v>
      </c>
      <c r="E314" s="5" t="s">
        <v>2576</v>
      </c>
      <c r="F314" s="5" t="s">
        <v>2577</v>
      </c>
      <c r="G314" s="5" t="s">
        <v>1812</v>
      </c>
      <c r="J314" s="5" t="s">
        <v>3282</v>
      </c>
    </row>
    <row r="315" spans="1:10" ht="11.25">
      <c r="A315" s="5">
        <v>314</v>
      </c>
      <c r="B315" s="5" t="s">
        <v>1549</v>
      </c>
      <c r="C315" s="5" t="s">
        <v>97</v>
      </c>
      <c r="D315" s="5" t="s">
        <v>2578</v>
      </c>
      <c r="E315" s="5" t="s">
        <v>2576</v>
      </c>
      <c r="F315" s="5" t="s">
        <v>2579</v>
      </c>
      <c r="G315" s="5" t="s">
        <v>1925</v>
      </c>
      <c r="J315" s="5" t="s">
        <v>3282</v>
      </c>
    </row>
    <row r="316" spans="1:10" ht="11.25">
      <c r="A316" s="5">
        <v>315</v>
      </c>
      <c r="B316" s="5" t="s">
        <v>1549</v>
      </c>
      <c r="C316" s="5" t="s">
        <v>97</v>
      </c>
      <c r="D316" s="5" t="s">
        <v>2580</v>
      </c>
      <c r="E316" s="5" t="s">
        <v>2581</v>
      </c>
      <c r="F316" s="5" t="s">
        <v>2582</v>
      </c>
      <c r="G316" s="5" t="s">
        <v>1961</v>
      </c>
      <c r="J316" s="5" t="s">
        <v>3282</v>
      </c>
    </row>
    <row r="317" spans="1:10" ht="11.25">
      <c r="A317" s="5">
        <v>316</v>
      </c>
      <c r="B317" s="5" t="s">
        <v>1549</v>
      </c>
      <c r="C317" s="5" t="s">
        <v>97</v>
      </c>
      <c r="D317" s="5" t="s">
        <v>2583</v>
      </c>
      <c r="E317" s="5" t="s">
        <v>2584</v>
      </c>
      <c r="F317" s="5" t="s">
        <v>2585</v>
      </c>
      <c r="G317" s="5" t="s">
        <v>1561</v>
      </c>
      <c r="J317" s="5" t="s">
        <v>3282</v>
      </c>
    </row>
    <row r="318" spans="1:10" ht="11.25">
      <c r="A318" s="5">
        <v>317</v>
      </c>
      <c r="B318" s="5" t="s">
        <v>1549</v>
      </c>
      <c r="C318" s="5" t="s">
        <v>97</v>
      </c>
      <c r="D318" s="5" t="s">
        <v>2586</v>
      </c>
      <c r="E318" s="5" t="s">
        <v>2587</v>
      </c>
      <c r="F318" s="5" t="s">
        <v>2588</v>
      </c>
      <c r="G318" s="5" t="s">
        <v>1568</v>
      </c>
      <c r="J318" s="5" t="s">
        <v>3282</v>
      </c>
    </row>
    <row r="319" spans="1:10" ht="11.25">
      <c r="A319" s="5">
        <v>318</v>
      </c>
      <c r="B319" s="5" t="s">
        <v>1549</v>
      </c>
      <c r="C319" s="5" t="s">
        <v>97</v>
      </c>
      <c r="D319" s="5" t="s">
        <v>2589</v>
      </c>
      <c r="E319" s="5" t="s">
        <v>2590</v>
      </c>
      <c r="F319" s="5" t="s">
        <v>2591</v>
      </c>
      <c r="G319" s="5" t="s">
        <v>2295</v>
      </c>
      <c r="J319" s="5" t="s">
        <v>3282</v>
      </c>
    </row>
    <row r="320" spans="1:10" ht="11.25">
      <c r="A320" s="5">
        <v>319</v>
      </c>
      <c r="B320" s="5" t="s">
        <v>1549</v>
      </c>
      <c r="C320" s="5" t="s">
        <v>97</v>
      </c>
      <c r="D320" s="5" t="s">
        <v>2592</v>
      </c>
      <c r="E320" s="5" t="s">
        <v>2593</v>
      </c>
      <c r="F320" s="5" t="s">
        <v>2594</v>
      </c>
      <c r="G320" s="5" t="s">
        <v>1797</v>
      </c>
      <c r="J320" s="5" t="s">
        <v>3282</v>
      </c>
    </row>
    <row r="321" spans="1:10" ht="11.25">
      <c r="A321" s="5">
        <v>320</v>
      </c>
      <c r="B321" s="5" t="s">
        <v>1549</v>
      </c>
      <c r="C321" s="5" t="s">
        <v>97</v>
      </c>
      <c r="D321" s="5" t="s">
        <v>2595</v>
      </c>
      <c r="E321" s="5" t="s">
        <v>2596</v>
      </c>
      <c r="F321" s="5" t="s">
        <v>2597</v>
      </c>
      <c r="G321" s="5" t="s">
        <v>1797</v>
      </c>
      <c r="J321" s="5" t="s">
        <v>3282</v>
      </c>
    </row>
    <row r="322" spans="1:10" ht="11.25">
      <c r="A322" s="5">
        <v>321</v>
      </c>
      <c r="B322" s="5" t="s">
        <v>1549</v>
      </c>
      <c r="C322" s="5" t="s">
        <v>97</v>
      </c>
      <c r="D322" s="5" t="s">
        <v>2598</v>
      </c>
      <c r="E322" s="5" t="s">
        <v>2599</v>
      </c>
      <c r="F322" s="5" t="s">
        <v>2600</v>
      </c>
      <c r="G322" s="5" t="s">
        <v>1576</v>
      </c>
      <c r="J322" s="5" t="s">
        <v>3282</v>
      </c>
    </row>
    <row r="323" spans="1:10" ht="11.25">
      <c r="A323" s="5">
        <v>322</v>
      </c>
      <c r="B323" s="5" t="s">
        <v>1549</v>
      </c>
      <c r="C323" s="5" t="s">
        <v>97</v>
      </c>
      <c r="D323" s="5" t="s">
        <v>2601</v>
      </c>
      <c r="E323" s="5" t="s">
        <v>2602</v>
      </c>
      <c r="F323" s="5" t="s">
        <v>2603</v>
      </c>
      <c r="G323" s="5" t="s">
        <v>2604</v>
      </c>
      <c r="J323" s="5" t="s">
        <v>3282</v>
      </c>
    </row>
    <row r="324" spans="1:10" ht="11.25">
      <c r="A324" s="5">
        <v>323</v>
      </c>
      <c r="B324" s="5" t="s">
        <v>1549</v>
      </c>
      <c r="C324" s="5" t="s">
        <v>97</v>
      </c>
      <c r="D324" s="5" t="s">
        <v>2605</v>
      </c>
      <c r="E324" s="5" t="s">
        <v>2606</v>
      </c>
      <c r="F324" s="5" t="s">
        <v>2607</v>
      </c>
      <c r="G324" s="5" t="s">
        <v>1748</v>
      </c>
      <c r="J324" s="5" t="s">
        <v>3282</v>
      </c>
    </row>
    <row r="325" spans="1:10" ht="11.25">
      <c r="A325" s="5">
        <v>324</v>
      </c>
      <c r="B325" s="5" t="s">
        <v>1549</v>
      </c>
      <c r="C325" s="5" t="s">
        <v>97</v>
      </c>
      <c r="D325" s="5" t="s">
        <v>2608</v>
      </c>
      <c r="E325" s="5" t="s">
        <v>2609</v>
      </c>
      <c r="F325" s="5" t="s">
        <v>2610</v>
      </c>
      <c r="G325" s="5" t="s">
        <v>1606</v>
      </c>
      <c r="J325" s="5" t="s">
        <v>3282</v>
      </c>
    </row>
    <row r="326" spans="1:10" ht="11.25">
      <c r="A326" s="5">
        <v>325</v>
      </c>
      <c r="B326" s="5" t="s">
        <v>1549</v>
      </c>
      <c r="C326" s="5" t="s">
        <v>97</v>
      </c>
      <c r="D326" s="5" t="s">
        <v>2611</v>
      </c>
      <c r="E326" s="5" t="s">
        <v>2612</v>
      </c>
      <c r="F326" s="5" t="s">
        <v>2613</v>
      </c>
      <c r="G326" s="5" t="s">
        <v>2066</v>
      </c>
      <c r="J326" s="5" t="s">
        <v>3282</v>
      </c>
    </row>
    <row r="327" spans="1:10" ht="11.25">
      <c r="A327" s="5">
        <v>326</v>
      </c>
      <c r="B327" s="5" t="s">
        <v>1549</v>
      </c>
      <c r="C327" s="5" t="s">
        <v>97</v>
      </c>
      <c r="D327" s="5" t="s">
        <v>2614</v>
      </c>
      <c r="E327" s="5" t="s">
        <v>2615</v>
      </c>
      <c r="F327" s="5" t="s">
        <v>2616</v>
      </c>
      <c r="G327" s="5" t="s">
        <v>1576</v>
      </c>
      <c r="J327" s="5" t="s">
        <v>3282</v>
      </c>
    </row>
    <row r="328" spans="1:10" ht="11.25">
      <c r="A328" s="5">
        <v>327</v>
      </c>
      <c r="B328" s="5" t="s">
        <v>1549</v>
      </c>
      <c r="C328" s="5" t="s">
        <v>97</v>
      </c>
      <c r="D328" s="5" t="s">
        <v>2617</v>
      </c>
      <c r="E328" s="5" t="s">
        <v>2618</v>
      </c>
      <c r="F328" s="5" t="s">
        <v>2619</v>
      </c>
      <c r="G328" s="5" t="s">
        <v>1576</v>
      </c>
      <c r="J328" s="5" t="s">
        <v>3282</v>
      </c>
    </row>
    <row r="329" spans="1:10" ht="11.25">
      <c r="A329" s="5">
        <v>328</v>
      </c>
      <c r="B329" s="5" t="s">
        <v>1549</v>
      </c>
      <c r="C329" s="5" t="s">
        <v>97</v>
      </c>
      <c r="D329" s="5" t="s">
        <v>2620</v>
      </c>
      <c r="E329" s="5" t="s">
        <v>2621</v>
      </c>
      <c r="F329" s="5" t="s">
        <v>2622</v>
      </c>
      <c r="G329" s="5" t="s">
        <v>1576</v>
      </c>
      <c r="J329" s="5" t="s">
        <v>3282</v>
      </c>
    </row>
    <row r="330" spans="1:10" ht="11.25">
      <c r="A330" s="5">
        <v>329</v>
      </c>
      <c r="B330" s="5" t="s">
        <v>1549</v>
      </c>
      <c r="C330" s="5" t="s">
        <v>97</v>
      </c>
      <c r="D330" s="5" t="s">
        <v>2623</v>
      </c>
      <c r="E330" s="5" t="s">
        <v>2624</v>
      </c>
      <c r="F330" s="5" t="s">
        <v>2625</v>
      </c>
      <c r="G330" s="5" t="s">
        <v>1748</v>
      </c>
      <c r="J330" s="5" t="s">
        <v>3282</v>
      </c>
    </row>
    <row r="331" spans="1:10" ht="11.25">
      <c r="A331" s="5">
        <v>330</v>
      </c>
      <c r="B331" s="5" t="s">
        <v>1549</v>
      </c>
      <c r="C331" s="5" t="s">
        <v>97</v>
      </c>
      <c r="D331" s="5" t="s">
        <v>2626</v>
      </c>
      <c r="E331" s="5" t="s">
        <v>2627</v>
      </c>
      <c r="F331" s="5" t="s">
        <v>2628</v>
      </c>
      <c r="G331" s="5" t="s">
        <v>1602</v>
      </c>
      <c r="J331" s="5" t="s">
        <v>3282</v>
      </c>
    </row>
    <row r="332" spans="1:10" ht="11.25">
      <c r="A332" s="5">
        <v>331</v>
      </c>
      <c r="B332" s="5" t="s">
        <v>1549</v>
      </c>
      <c r="C332" s="5" t="s">
        <v>97</v>
      </c>
      <c r="D332" s="5" t="s">
        <v>2629</v>
      </c>
      <c r="E332" s="5" t="s">
        <v>2630</v>
      </c>
      <c r="F332" s="5" t="s">
        <v>2631</v>
      </c>
      <c r="G332" s="5" t="s">
        <v>1616</v>
      </c>
      <c r="J332" s="5" t="s">
        <v>3282</v>
      </c>
    </row>
    <row r="333" spans="1:10" ht="11.25">
      <c r="A333" s="5">
        <v>332</v>
      </c>
      <c r="B333" s="5" t="s">
        <v>1549</v>
      </c>
      <c r="C333" s="5" t="s">
        <v>97</v>
      </c>
      <c r="D333" s="5" t="s">
        <v>2632</v>
      </c>
      <c r="E333" s="5" t="s">
        <v>2633</v>
      </c>
      <c r="F333" s="5" t="s">
        <v>2634</v>
      </c>
      <c r="G333" s="5" t="s">
        <v>1819</v>
      </c>
      <c r="J333" s="5" t="s">
        <v>3282</v>
      </c>
    </row>
    <row r="334" spans="1:10" ht="11.25">
      <c r="A334" s="5">
        <v>333</v>
      </c>
      <c r="B334" s="5" t="s">
        <v>1549</v>
      </c>
      <c r="C334" s="5" t="s">
        <v>97</v>
      </c>
      <c r="D334" s="5" t="s">
        <v>2635</v>
      </c>
      <c r="E334" s="5" t="s">
        <v>2636</v>
      </c>
      <c r="F334" s="5" t="s">
        <v>2637</v>
      </c>
      <c r="G334" s="5" t="s">
        <v>1658</v>
      </c>
      <c r="J334" s="5" t="s">
        <v>3282</v>
      </c>
    </row>
    <row r="335" spans="1:10" ht="11.25">
      <c r="A335" s="5">
        <v>334</v>
      </c>
      <c r="B335" s="5" t="s">
        <v>1549</v>
      </c>
      <c r="C335" s="5" t="s">
        <v>97</v>
      </c>
      <c r="D335" s="5" t="s">
        <v>2638</v>
      </c>
      <c r="E335" s="5" t="s">
        <v>2639</v>
      </c>
      <c r="F335" s="5" t="s">
        <v>2640</v>
      </c>
      <c r="G335" s="5" t="s">
        <v>1722</v>
      </c>
      <c r="J335" s="5" t="s">
        <v>3282</v>
      </c>
    </row>
    <row r="336" spans="1:10" ht="11.25">
      <c r="A336" s="5">
        <v>335</v>
      </c>
      <c r="B336" s="5" t="s">
        <v>1549</v>
      </c>
      <c r="C336" s="5" t="s">
        <v>97</v>
      </c>
      <c r="D336" s="5" t="s">
        <v>2641</v>
      </c>
      <c r="E336" s="5" t="s">
        <v>2642</v>
      </c>
      <c r="F336" s="5" t="s">
        <v>2643</v>
      </c>
      <c r="G336" s="5" t="s">
        <v>1826</v>
      </c>
      <c r="H336" s="5" t="s">
        <v>2644</v>
      </c>
      <c r="J336" s="5" t="s">
        <v>3282</v>
      </c>
    </row>
    <row r="337" spans="1:10" ht="11.25">
      <c r="A337" s="5">
        <v>336</v>
      </c>
      <c r="B337" s="5" t="s">
        <v>1549</v>
      </c>
      <c r="C337" s="5" t="s">
        <v>97</v>
      </c>
      <c r="D337" s="5" t="s">
        <v>2645</v>
      </c>
      <c r="E337" s="5" t="s">
        <v>2646</v>
      </c>
      <c r="F337" s="5" t="s">
        <v>2647</v>
      </c>
      <c r="G337" s="5" t="s">
        <v>1561</v>
      </c>
      <c r="J337" s="5" t="s">
        <v>3282</v>
      </c>
    </row>
    <row r="338" spans="1:10" ht="11.25">
      <c r="A338" s="5">
        <v>337</v>
      </c>
      <c r="B338" s="5" t="s">
        <v>1549</v>
      </c>
      <c r="C338" s="5" t="s">
        <v>97</v>
      </c>
      <c r="D338" s="5" t="s">
        <v>2648</v>
      </c>
      <c r="E338" s="5" t="s">
        <v>2649</v>
      </c>
      <c r="F338" s="5" t="s">
        <v>2650</v>
      </c>
      <c r="G338" s="5" t="s">
        <v>1748</v>
      </c>
      <c r="J338" s="5" t="s">
        <v>3282</v>
      </c>
    </row>
    <row r="339" spans="1:10" ht="11.25">
      <c r="A339" s="5">
        <v>338</v>
      </c>
      <c r="B339" s="5" t="s">
        <v>1549</v>
      </c>
      <c r="C339" s="5" t="s">
        <v>97</v>
      </c>
      <c r="D339" s="5" t="s">
        <v>2651</v>
      </c>
      <c r="E339" s="5" t="s">
        <v>2652</v>
      </c>
      <c r="F339" s="5" t="s">
        <v>2653</v>
      </c>
      <c r="G339" s="5" t="s">
        <v>1568</v>
      </c>
      <c r="H339" s="5" t="s">
        <v>2654</v>
      </c>
      <c r="J339" s="5" t="s">
        <v>3282</v>
      </c>
    </row>
    <row r="340" spans="1:10" ht="11.25">
      <c r="A340" s="5">
        <v>339</v>
      </c>
      <c r="B340" s="5" t="s">
        <v>1549</v>
      </c>
      <c r="C340" s="5" t="s">
        <v>97</v>
      </c>
      <c r="D340" s="5" t="s">
        <v>2655</v>
      </c>
      <c r="E340" s="5" t="s">
        <v>2656</v>
      </c>
      <c r="F340" s="5" t="s">
        <v>2657</v>
      </c>
      <c r="G340" s="5" t="s">
        <v>1568</v>
      </c>
      <c r="J340" s="5" t="s">
        <v>3282</v>
      </c>
    </row>
    <row r="341" spans="1:10" ht="11.25">
      <c r="A341" s="5">
        <v>340</v>
      </c>
      <c r="B341" s="5" t="s">
        <v>1549</v>
      </c>
      <c r="C341" s="5" t="s">
        <v>97</v>
      </c>
      <c r="D341" s="5" t="s">
        <v>2658</v>
      </c>
      <c r="E341" s="5" t="s">
        <v>2659</v>
      </c>
      <c r="F341" s="5" t="s">
        <v>2660</v>
      </c>
      <c r="G341" s="5" t="s">
        <v>2168</v>
      </c>
      <c r="J341" s="5" t="s">
        <v>3282</v>
      </c>
    </row>
    <row r="342" spans="1:10" ht="11.25">
      <c r="A342" s="5">
        <v>341</v>
      </c>
      <c r="B342" s="5" t="s">
        <v>1549</v>
      </c>
      <c r="C342" s="5" t="s">
        <v>97</v>
      </c>
      <c r="D342" s="5" t="s">
        <v>2661</v>
      </c>
      <c r="E342" s="5" t="s">
        <v>2662</v>
      </c>
      <c r="F342" s="5" t="s">
        <v>2663</v>
      </c>
      <c r="G342" s="5" t="s">
        <v>1748</v>
      </c>
      <c r="J342" s="5" t="s">
        <v>3282</v>
      </c>
    </row>
    <row r="343" spans="1:10" ht="11.25">
      <c r="A343" s="5">
        <v>342</v>
      </c>
      <c r="B343" s="5" t="s">
        <v>1549</v>
      </c>
      <c r="C343" s="5" t="s">
        <v>97</v>
      </c>
      <c r="D343" s="5" t="s">
        <v>2664</v>
      </c>
      <c r="E343" s="5" t="s">
        <v>2665</v>
      </c>
      <c r="F343" s="5" t="s">
        <v>2666</v>
      </c>
      <c r="G343" s="5" t="s">
        <v>1591</v>
      </c>
      <c r="J343" s="5" t="s">
        <v>3282</v>
      </c>
    </row>
    <row r="344" spans="1:10" ht="11.25">
      <c r="A344" s="5">
        <v>343</v>
      </c>
      <c r="B344" s="5" t="s">
        <v>1549</v>
      </c>
      <c r="C344" s="5" t="s">
        <v>97</v>
      </c>
      <c r="D344" s="5" t="s">
        <v>2667</v>
      </c>
      <c r="E344" s="5" t="s">
        <v>2668</v>
      </c>
      <c r="F344" s="5" t="s">
        <v>2669</v>
      </c>
      <c r="G344" s="5" t="s">
        <v>1671</v>
      </c>
      <c r="J344" s="5" t="s">
        <v>3282</v>
      </c>
    </row>
    <row r="345" spans="1:10" ht="11.25">
      <c r="A345" s="5">
        <v>344</v>
      </c>
      <c r="B345" s="5" t="s">
        <v>1549</v>
      </c>
      <c r="C345" s="5" t="s">
        <v>97</v>
      </c>
      <c r="D345" s="5" t="s">
        <v>2670</v>
      </c>
      <c r="E345" s="5" t="s">
        <v>2671</v>
      </c>
      <c r="F345" s="5" t="s">
        <v>2672</v>
      </c>
      <c r="G345" s="5" t="s">
        <v>1826</v>
      </c>
      <c r="J345" s="5" t="s">
        <v>3282</v>
      </c>
    </row>
    <row r="346" spans="1:10" ht="11.25">
      <c r="A346" s="5">
        <v>345</v>
      </c>
      <c r="B346" s="5" t="s">
        <v>1549</v>
      </c>
      <c r="C346" s="5" t="s">
        <v>97</v>
      </c>
      <c r="D346" s="5" t="s">
        <v>2673</v>
      </c>
      <c r="E346" s="5" t="s">
        <v>2674</v>
      </c>
      <c r="F346" s="5" t="s">
        <v>2675</v>
      </c>
      <c r="G346" s="5" t="s">
        <v>1826</v>
      </c>
      <c r="J346" s="5" t="s">
        <v>3282</v>
      </c>
    </row>
    <row r="347" spans="1:10" ht="11.25">
      <c r="A347" s="5">
        <v>346</v>
      </c>
      <c r="B347" s="5" t="s">
        <v>1549</v>
      </c>
      <c r="C347" s="5" t="s">
        <v>97</v>
      </c>
      <c r="D347" s="5" t="s">
        <v>2676</v>
      </c>
      <c r="E347" s="5" t="s">
        <v>2677</v>
      </c>
      <c r="F347" s="5" t="s">
        <v>2678</v>
      </c>
      <c r="G347" s="5" t="s">
        <v>1893</v>
      </c>
      <c r="H347" s="5" t="s">
        <v>2679</v>
      </c>
      <c r="J347" s="5" t="s">
        <v>3282</v>
      </c>
    </row>
    <row r="348" spans="1:10" ht="11.25">
      <c r="A348" s="5">
        <v>347</v>
      </c>
      <c r="B348" s="5" t="s">
        <v>1549</v>
      </c>
      <c r="C348" s="5" t="s">
        <v>97</v>
      </c>
      <c r="D348" s="5" t="s">
        <v>2680</v>
      </c>
      <c r="E348" s="5" t="s">
        <v>2681</v>
      </c>
      <c r="F348" s="5" t="s">
        <v>2682</v>
      </c>
      <c r="G348" s="5" t="s">
        <v>1580</v>
      </c>
      <c r="J348" s="5" t="s">
        <v>3282</v>
      </c>
    </row>
    <row r="349" spans="1:10" ht="11.25">
      <c r="A349" s="5">
        <v>348</v>
      </c>
      <c r="B349" s="5" t="s">
        <v>1549</v>
      </c>
      <c r="C349" s="5" t="s">
        <v>97</v>
      </c>
      <c r="D349" s="5" t="s">
        <v>2683</v>
      </c>
      <c r="E349" s="5" t="s">
        <v>2684</v>
      </c>
      <c r="F349" s="5" t="s">
        <v>2685</v>
      </c>
      <c r="G349" s="5" t="s">
        <v>1602</v>
      </c>
      <c r="J349" s="5" t="s">
        <v>3282</v>
      </c>
    </row>
    <row r="350" spans="1:10" ht="11.25">
      <c r="A350" s="5">
        <v>349</v>
      </c>
      <c r="B350" s="5" t="s">
        <v>1549</v>
      </c>
      <c r="C350" s="5" t="s">
        <v>97</v>
      </c>
      <c r="D350" s="5" t="s">
        <v>2686</v>
      </c>
      <c r="E350" s="5" t="s">
        <v>2687</v>
      </c>
      <c r="F350" s="5" t="s">
        <v>2688</v>
      </c>
      <c r="G350" s="5" t="s">
        <v>2205</v>
      </c>
      <c r="J350" s="5" t="s">
        <v>3282</v>
      </c>
    </row>
    <row r="351" spans="1:10" ht="11.25">
      <c r="A351" s="5">
        <v>350</v>
      </c>
      <c r="B351" s="5" t="s">
        <v>1549</v>
      </c>
      <c r="C351" s="5" t="s">
        <v>97</v>
      </c>
      <c r="D351" s="5" t="s">
        <v>2689</v>
      </c>
      <c r="E351" s="5" t="s">
        <v>2690</v>
      </c>
      <c r="F351" s="5" t="s">
        <v>2691</v>
      </c>
      <c r="G351" s="5" t="s">
        <v>1576</v>
      </c>
      <c r="J351" s="5" t="s">
        <v>3282</v>
      </c>
    </row>
    <row r="352" spans="1:10" ht="11.25">
      <c r="A352" s="5">
        <v>351</v>
      </c>
      <c r="B352" s="5" t="s">
        <v>1549</v>
      </c>
      <c r="C352" s="5" t="s">
        <v>97</v>
      </c>
      <c r="D352" s="5" t="s">
        <v>2692</v>
      </c>
      <c r="E352" s="5" t="s">
        <v>2693</v>
      </c>
      <c r="F352" s="5" t="s">
        <v>2694</v>
      </c>
      <c r="G352" s="5" t="s">
        <v>2110</v>
      </c>
      <c r="J352" s="5" t="s">
        <v>3282</v>
      </c>
    </row>
    <row r="353" spans="1:10" ht="11.25">
      <c r="A353" s="5">
        <v>352</v>
      </c>
      <c r="B353" s="5" t="s">
        <v>1549</v>
      </c>
      <c r="C353" s="5" t="s">
        <v>97</v>
      </c>
      <c r="D353" s="5" t="s">
        <v>2695</v>
      </c>
      <c r="E353" s="5" t="s">
        <v>2696</v>
      </c>
      <c r="F353" s="5" t="s">
        <v>2697</v>
      </c>
      <c r="G353" s="5" t="s">
        <v>2110</v>
      </c>
      <c r="H353" s="5" t="s">
        <v>2698</v>
      </c>
      <c r="J353" s="5" t="s">
        <v>3282</v>
      </c>
    </row>
    <row r="354" spans="1:10" ht="11.25">
      <c r="A354" s="5">
        <v>353</v>
      </c>
      <c r="B354" s="5" t="s">
        <v>1549</v>
      </c>
      <c r="C354" s="5" t="s">
        <v>97</v>
      </c>
      <c r="D354" s="5" t="s">
        <v>2699</v>
      </c>
      <c r="E354" s="5" t="s">
        <v>2700</v>
      </c>
      <c r="F354" s="5" t="s">
        <v>2701</v>
      </c>
      <c r="G354" s="5" t="s">
        <v>1954</v>
      </c>
      <c r="J354" s="5" t="s">
        <v>3282</v>
      </c>
    </row>
    <row r="355" spans="1:10" ht="11.25">
      <c r="A355" s="5">
        <v>354</v>
      </c>
      <c r="B355" s="5" t="s">
        <v>1549</v>
      </c>
      <c r="C355" s="5" t="s">
        <v>97</v>
      </c>
      <c r="D355" s="5" t="s">
        <v>2702</v>
      </c>
      <c r="E355" s="5" t="s">
        <v>2700</v>
      </c>
      <c r="F355" s="5" t="s">
        <v>2703</v>
      </c>
      <c r="G355" s="5" t="s">
        <v>1775</v>
      </c>
      <c r="H355" s="5" t="s">
        <v>2704</v>
      </c>
      <c r="J355" s="5" t="s">
        <v>3282</v>
      </c>
    </row>
    <row r="356" spans="1:10" ht="11.25">
      <c r="A356" s="5">
        <v>355</v>
      </c>
      <c r="B356" s="5" t="s">
        <v>1549</v>
      </c>
      <c r="C356" s="5" t="s">
        <v>97</v>
      </c>
      <c r="D356" s="5" t="s">
        <v>2705</v>
      </c>
      <c r="E356" s="5" t="s">
        <v>2706</v>
      </c>
      <c r="F356" s="5" t="s">
        <v>2707</v>
      </c>
      <c r="G356" s="5" t="s">
        <v>1893</v>
      </c>
      <c r="J356" s="5" t="s">
        <v>3282</v>
      </c>
    </row>
    <row r="357" spans="1:10" ht="11.25">
      <c r="A357" s="5">
        <v>356</v>
      </c>
      <c r="B357" s="5" t="s">
        <v>1549</v>
      </c>
      <c r="C357" s="5" t="s">
        <v>97</v>
      </c>
      <c r="D357" s="5" t="s">
        <v>2708</v>
      </c>
      <c r="E357" s="5" t="s">
        <v>2709</v>
      </c>
      <c r="F357" s="5" t="s">
        <v>2710</v>
      </c>
      <c r="G357" s="5" t="s">
        <v>1812</v>
      </c>
      <c r="J357" s="5" t="s">
        <v>3282</v>
      </c>
    </row>
    <row r="358" spans="1:10" ht="11.25">
      <c r="A358" s="5">
        <v>357</v>
      </c>
      <c r="B358" s="5" t="s">
        <v>1549</v>
      </c>
      <c r="C358" s="5" t="s">
        <v>97</v>
      </c>
      <c r="D358" s="5" t="s">
        <v>2711</v>
      </c>
      <c r="E358" s="5" t="s">
        <v>2712</v>
      </c>
      <c r="F358" s="5" t="s">
        <v>2713</v>
      </c>
      <c r="G358" s="5" t="s">
        <v>2110</v>
      </c>
      <c r="J358" s="5" t="s">
        <v>3282</v>
      </c>
    </row>
    <row r="359" spans="1:10" ht="11.25">
      <c r="A359" s="5">
        <v>358</v>
      </c>
      <c r="B359" s="5" t="s">
        <v>1549</v>
      </c>
      <c r="C359" s="5" t="s">
        <v>97</v>
      </c>
      <c r="D359" s="5" t="s">
        <v>2714</v>
      </c>
      <c r="E359" s="5" t="s">
        <v>2715</v>
      </c>
      <c r="F359" s="5" t="s">
        <v>2716</v>
      </c>
      <c r="G359" s="5" t="s">
        <v>2035</v>
      </c>
      <c r="J359" s="5" t="s">
        <v>3282</v>
      </c>
    </row>
    <row r="360" spans="1:10" ht="11.25">
      <c r="A360" s="5">
        <v>359</v>
      </c>
      <c r="B360" s="5" t="s">
        <v>1549</v>
      </c>
      <c r="C360" s="5" t="s">
        <v>97</v>
      </c>
      <c r="D360" s="5" t="s">
        <v>2717</v>
      </c>
      <c r="E360" s="5" t="s">
        <v>2718</v>
      </c>
      <c r="F360" s="5" t="s">
        <v>2719</v>
      </c>
      <c r="G360" s="5" t="s">
        <v>2031</v>
      </c>
      <c r="J360" s="5" t="s">
        <v>3282</v>
      </c>
    </row>
    <row r="361" spans="1:10" ht="11.25">
      <c r="A361" s="5">
        <v>360</v>
      </c>
      <c r="B361" s="5" t="s">
        <v>1549</v>
      </c>
      <c r="C361" s="5" t="s">
        <v>97</v>
      </c>
      <c r="D361" s="5" t="s">
        <v>2720</v>
      </c>
      <c r="E361" s="5" t="s">
        <v>2721</v>
      </c>
      <c r="F361" s="5" t="s">
        <v>2722</v>
      </c>
      <c r="G361" s="5" t="s">
        <v>1561</v>
      </c>
      <c r="J361" s="5" t="s">
        <v>3282</v>
      </c>
    </row>
    <row r="362" spans="1:10" ht="11.25">
      <c r="A362" s="5">
        <v>361</v>
      </c>
      <c r="B362" s="5" t="s">
        <v>1549</v>
      </c>
      <c r="C362" s="5" t="s">
        <v>97</v>
      </c>
      <c r="D362" s="5" t="s">
        <v>2723</v>
      </c>
      <c r="E362" s="5" t="s">
        <v>2724</v>
      </c>
      <c r="F362" s="5" t="s">
        <v>2725</v>
      </c>
      <c r="G362" s="5" t="s">
        <v>1576</v>
      </c>
      <c r="J362" s="5" t="s">
        <v>3282</v>
      </c>
    </row>
    <row r="363" spans="1:10" ht="11.25">
      <c r="A363" s="5">
        <v>362</v>
      </c>
      <c r="B363" s="5" t="s">
        <v>1549</v>
      </c>
      <c r="C363" s="5" t="s">
        <v>97</v>
      </c>
      <c r="D363" s="5" t="s">
        <v>2726</v>
      </c>
      <c r="E363" s="5" t="s">
        <v>2727</v>
      </c>
      <c r="F363" s="5" t="s">
        <v>2728</v>
      </c>
      <c r="G363" s="5" t="s">
        <v>2729</v>
      </c>
      <c r="J363" s="5" t="s">
        <v>3282</v>
      </c>
    </row>
    <row r="364" spans="1:10" ht="11.25">
      <c r="A364" s="5">
        <v>363</v>
      </c>
      <c r="B364" s="5" t="s">
        <v>1549</v>
      </c>
      <c r="C364" s="5" t="s">
        <v>97</v>
      </c>
      <c r="D364" s="5" t="s">
        <v>2730</v>
      </c>
      <c r="E364" s="5" t="s">
        <v>2731</v>
      </c>
      <c r="F364" s="5" t="s">
        <v>2732</v>
      </c>
      <c r="G364" s="5" t="s">
        <v>1557</v>
      </c>
      <c r="J364" s="5" t="s">
        <v>3282</v>
      </c>
    </row>
    <row r="365" spans="1:10" ht="11.25">
      <c r="A365" s="5">
        <v>364</v>
      </c>
      <c r="B365" s="5" t="s">
        <v>1549</v>
      </c>
      <c r="C365" s="5" t="s">
        <v>97</v>
      </c>
      <c r="D365" s="5" t="s">
        <v>2733</v>
      </c>
      <c r="E365" s="5" t="s">
        <v>2734</v>
      </c>
      <c r="F365" s="5" t="s">
        <v>2735</v>
      </c>
      <c r="G365" s="5" t="s">
        <v>2114</v>
      </c>
      <c r="H365" s="5" t="s">
        <v>2736</v>
      </c>
      <c r="J365" s="5" t="s">
        <v>3282</v>
      </c>
    </row>
    <row r="366" spans="1:10" ht="11.25">
      <c r="A366" s="5">
        <v>365</v>
      </c>
      <c r="B366" s="5" t="s">
        <v>1549</v>
      </c>
      <c r="C366" s="5" t="s">
        <v>97</v>
      </c>
      <c r="D366" s="5" t="s">
        <v>2737</v>
      </c>
      <c r="E366" s="5" t="s">
        <v>2738</v>
      </c>
      <c r="F366" s="5" t="s">
        <v>2739</v>
      </c>
      <c r="G366" s="5" t="s">
        <v>1826</v>
      </c>
      <c r="H366" s="5" t="s">
        <v>2740</v>
      </c>
      <c r="J366" s="5" t="s">
        <v>3282</v>
      </c>
    </row>
    <row r="367" spans="1:10" ht="11.25">
      <c r="A367" s="5">
        <v>366</v>
      </c>
      <c r="B367" s="5" t="s">
        <v>1549</v>
      </c>
      <c r="C367" s="5" t="s">
        <v>97</v>
      </c>
      <c r="D367" s="5" t="s">
        <v>2741</v>
      </c>
      <c r="E367" s="5" t="s">
        <v>2742</v>
      </c>
      <c r="F367" s="5" t="s">
        <v>2743</v>
      </c>
      <c r="G367" s="5" t="s">
        <v>1671</v>
      </c>
      <c r="H367" s="5" t="s">
        <v>2744</v>
      </c>
      <c r="J367" s="5" t="s">
        <v>3282</v>
      </c>
    </row>
    <row r="368" spans="1:10" ht="11.25">
      <c r="A368" s="5">
        <v>367</v>
      </c>
      <c r="B368" s="5" t="s">
        <v>1549</v>
      </c>
      <c r="C368" s="5" t="s">
        <v>97</v>
      </c>
      <c r="D368" s="5" t="s">
        <v>2745</v>
      </c>
      <c r="E368" s="5" t="s">
        <v>2746</v>
      </c>
      <c r="F368" s="5" t="s">
        <v>2747</v>
      </c>
      <c r="G368" s="5" t="s">
        <v>1576</v>
      </c>
      <c r="J368" s="5" t="s">
        <v>3282</v>
      </c>
    </row>
    <row r="369" spans="1:10" ht="11.25">
      <c r="A369" s="5">
        <v>368</v>
      </c>
      <c r="B369" s="5" t="s">
        <v>1549</v>
      </c>
      <c r="C369" s="5" t="s">
        <v>97</v>
      </c>
      <c r="D369" s="5" t="s">
        <v>2748</v>
      </c>
      <c r="E369" s="5" t="s">
        <v>2749</v>
      </c>
      <c r="F369" s="5" t="s">
        <v>2750</v>
      </c>
      <c r="G369" s="5" t="s">
        <v>1826</v>
      </c>
      <c r="H369" s="5" t="s">
        <v>2751</v>
      </c>
      <c r="J369" s="5" t="s">
        <v>3282</v>
      </c>
    </row>
    <row r="370" spans="1:10" ht="11.25">
      <c r="A370" s="5">
        <v>369</v>
      </c>
      <c r="B370" s="5" t="s">
        <v>1549</v>
      </c>
      <c r="C370" s="5" t="s">
        <v>97</v>
      </c>
      <c r="D370" s="5" t="s">
        <v>2752</v>
      </c>
      <c r="E370" s="5" t="s">
        <v>2753</v>
      </c>
      <c r="F370" s="5" t="s">
        <v>2754</v>
      </c>
      <c r="G370" s="5" t="s">
        <v>1658</v>
      </c>
      <c r="H370" s="5" t="s">
        <v>2755</v>
      </c>
      <c r="J370" s="5" t="s">
        <v>3282</v>
      </c>
    </row>
    <row r="371" spans="1:10" ht="11.25">
      <c r="A371" s="5">
        <v>370</v>
      </c>
      <c r="B371" s="5" t="s">
        <v>1549</v>
      </c>
      <c r="C371" s="5" t="s">
        <v>97</v>
      </c>
      <c r="D371" s="5" t="s">
        <v>2756</v>
      </c>
      <c r="E371" s="5" t="s">
        <v>2757</v>
      </c>
      <c r="F371" s="5" t="s">
        <v>2758</v>
      </c>
      <c r="G371" s="5" t="s">
        <v>1658</v>
      </c>
      <c r="J371" s="5" t="s">
        <v>3282</v>
      </c>
    </row>
    <row r="372" spans="1:10" ht="11.25">
      <c r="A372" s="5">
        <v>371</v>
      </c>
      <c r="B372" s="5" t="s">
        <v>1549</v>
      </c>
      <c r="C372" s="5" t="s">
        <v>97</v>
      </c>
      <c r="D372" s="5" t="s">
        <v>2759</v>
      </c>
      <c r="E372" s="5" t="s">
        <v>2760</v>
      </c>
      <c r="F372" s="5" t="s">
        <v>2761</v>
      </c>
      <c r="G372" s="5" t="s">
        <v>1576</v>
      </c>
      <c r="J372" s="5" t="s">
        <v>3282</v>
      </c>
    </row>
    <row r="373" spans="1:10" ht="11.25">
      <c r="A373" s="5">
        <v>372</v>
      </c>
      <c r="B373" s="5" t="s">
        <v>1549</v>
      </c>
      <c r="C373" s="5" t="s">
        <v>97</v>
      </c>
      <c r="D373" s="5" t="s">
        <v>2762</v>
      </c>
      <c r="E373" s="5" t="s">
        <v>2763</v>
      </c>
      <c r="F373" s="5" t="s">
        <v>2764</v>
      </c>
      <c r="G373" s="5" t="s">
        <v>1576</v>
      </c>
      <c r="J373" s="5" t="s">
        <v>3282</v>
      </c>
    </row>
    <row r="374" spans="1:10" ht="11.25">
      <c r="A374" s="5">
        <v>373</v>
      </c>
      <c r="B374" s="5" t="s">
        <v>1549</v>
      </c>
      <c r="C374" s="5" t="s">
        <v>97</v>
      </c>
      <c r="D374" s="5" t="s">
        <v>2765</v>
      </c>
      <c r="E374" s="5" t="s">
        <v>2766</v>
      </c>
      <c r="F374" s="5" t="s">
        <v>2767</v>
      </c>
      <c r="G374" s="5" t="s">
        <v>1722</v>
      </c>
      <c r="J374" s="5" t="s">
        <v>3282</v>
      </c>
    </row>
    <row r="375" spans="1:10" ht="11.25">
      <c r="A375" s="5">
        <v>374</v>
      </c>
      <c r="B375" s="5" t="s">
        <v>1549</v>
      </c>
      <c r="C375" s="5" t="s">
        <v>97</v>
      </c>
      <c r="D375" s="5" t="s">
        <v>2768</v>
      </c>
      <c r="E375" s="5" t="s">
        <v>2769</v>
      </c>
      <c r="F375" s="5" t="s">
        <v>2770</v>
      </c>
      <c r="G375" s="5" t="s">
        <v>1557</v>
      </c>
      <c r="H375" s="5" t="s">
        <v>2771</v>
      </c>
      <c r="J375" s="5" t="s">
        <v>3282</v>
      </c>
    </row>
    <row r="376" spans="1:10" ht="11.25">
      <c r="A376" s="5">
        <v>375</v>
      </c>
      <c r="B376" s="5" t="s">
        <v>1549</v>
      </c>
      <c r="C376" s="5" t="s">
        <v>97</v>
      </c>
      <c r="D376" s="5" t="s">
        <v>2772</v>
      </c>
      <c r="E376" s="5" t="s">
        <v>2773</v>
      </c>
      <c r="F376" s="5" t="s">
        <v>2774</v>
      </c>
      <c r="G376" s="5" t="s">
        <v>1925</v>
      </c>
      <c r="J376" s="5" t="s">
        <v>3282</v>
      </c>
    </row>
    <row r="377" spans="1:10" ht="11.25">
      <c r="A377" s="5">
        <v>376</v>
      </c>
      <c r="B377" s="5" t="s">
        <v>1549</v>
      </c>
      <c r="C377" s="5" t="s">
        <v>97</v>
      </c>
      <c r="D377" s="5" t="s">
        <v>2775</v>
      </c>
      <c r="E377" s="5" t="s">
        <v>2776</v>
      </c>
      <c r="F377" s="5" t="s">
        <v>2777</v>
      </c>
      <c r="G377" s="5" t="s">
        <v>1805</v>
      </c>
      <c r="J377" s="5" t="s">
        <v>3282</v>
      </c>
    </row>
    <row r="378" spans="1:10" ht="11.25">
      <c r="A378" s="5">
        <v>377</v>
      </c>
      <c r="B378" s="5" t="s">
        <v>1549</v>
      </c>
      <c r="C378" s="5" t="s">
        <v>97</v>
      </c>
      <c r="D378" s="5" t="s">
        <v>2778</v>
      </c>
      <c r="E378" s="5" t="s">
        <v>2779</v>
      </c>
      <c r="F378" s="5" t="s">
        <v>2780</v>
      </c>
      <c r="G378" s="5" t="s">
        <v>1654</v>
      </c>
      <c r="J378" s="5" t="s">
        <v>3282</v>
      </c>
    </row>
    <row r="379" spans="1:10" ht="11.25">
      <c r="A379" s="5">
        <v>378</v>
      </c>
      <c r="B379" s="5" t="s">
        <v>1549</v>
      </c>
      <c r="C379" s="5" t="s">
        <v>97</v>
      </c>
      <c r="D379" s="5" t="s">
        <v>2781</v>
      </c>
      <c r="E379" s="5" t="s">
        <v>2782</v>
      </c>
      <c r="F379" s="5" t="s">
        <v>2783</v>
      </c>
      <c r="G379" s="5" t="s">
        <v>1576</v>
      </c>
      <c r="J379" s="5" t="s">
        <v>3282</v>
      </c>
    </row>
    <row r="380" spans="1:10" ht="11.25">
      <c r="A380" s="5">
        <v>379</v>
      </c>
      <c r="B380" s="5" t="s">
        <v>1549</v>
      </c>
      <c r="C380" s="5" t="s">
        <v>97</v>
      </c>
      <c r="D380" s="5" t="s">
        <v>2784</v>
      </c>
      <c r="E380" s="5" t="s">
        <v>2785</v>
      </c>
      <c r="F380" s="5" t="s">
        <v>2786</v>
      </c>
      <c r="G380" s="5" t="s">
        <v>1893</v>
      </c>
      <c r="J380" s="5" t="s">
        <v>3282</v>
      </c>
    </row>
    <row r="381" spans="1:10" ht="11.25">
      <c r="A381" s="5">
        <v>380</v>
      </c>
      <c r="B381" s="5" t="s">
        <v>1549</v>
      </c>
      <c r="C381" s="5" t="s">
        <v>97</v>
      </c>
      <c r="D381" s="5" t="s">
        <v>2787</v>
      </c>
      <c r="E381" s="5" t="s">
        <v>2788</v>
      </c>
      <c r="F381" s="5" t="s">
        <v>2789</v>
      </c>
      <c r="G381" s="5" t="s">
        <v>1819</v>
      </c>
      <c r="J381" s="5" t="s">
        <v>3282</v>
      </c>
    </row>
    <row r="382" spans="1:10" ht="11.25">
      <c r="A382" s="5">
        <v>381</v>
      </c>
      <c r="B382" s="5" t="s">
        <v>1549</v>
      </c>
      <c r="C382" s="5" t="s">
        <v>97</v>
      </c>
      <c r="D382" s="5" t="s">
        <v>2790</v>
      </c>
      <c r="E382" s="5" t="s">
        <v>2791</v>
      </c>
      <c r="F382" s="5" t="s">
        <v>2792</v>
      </c>
      <c r="G382" s="5" t="s">
        <v>1893</v>
      </c>
      <c r="H382" s="5" t="s">
        <v>2793</v>
      </c>
      <c r="J382" s="5" t="s">
        <v>3282</v>
      </c>
    </row>
    <row r="383" spans="1:10" ht="11.25">
      <c r="A383" s="5">
        <v>382</v>
      </c>
      <c r="B383" s="5" t="s">
        <v>1549</v>
      </c>
      <c r="C383" s="5" t="s">
        <v>97</v>
      </c>
      <c r="D383" s="5" t="s">
        <v>2794</v>
      </c>
      <c r="E383" s="5" t="s">
        <v>2795</v>
      </c>
      <c r="F383" s="5" t="s">
        <v>2796</v>
      </c>
      <c r="G383" s="5" t="s">
        <v>1826</v>
      </c>
      <c r="J383" s="5" t="s">
        <v>3282</v>
      </c>
    </row>
    <row r="384" spans="1:10" ht="11.25">
      <c r="A384" s="5">
        <v>383</v>
      </c>
      <c r="B384" s="5" t="s">
        <v>1549</v>
      </c>
      <c r="C384" s="5" t="s">
        <v>97</v>
      </c>
      <c r="D384" s="5" t="s">
        <v>2797</v>
      </c>
      <c r="E384" s="5" t="s">
        <v>2798</v>
      </c>
      <c r="F384" s="5" t="s">
        <v>2799</v>
      </c>
      <c r="G384" s="5" t="s">
        <v>1568</v>
      </c>
      <c r="J384" s="5" t="s">
        <v>3282</v>
      </c>
    </row>
    <row r="385" spans="1:10" ht="11.25">
      <c r="A385" s="5">
        <v>384</v>
      </c>
      <c r="B385" s="5" t="s">
        <v>1549</v>
      </c>
      <c r="C385" s="5" t="s">
        <v>97</v>
      </c>
      <c r="D385" s="5" t="s">
        <v>2800</v>
      </c>
      <c r="E385" s="5" t="s">
        <v>2801</v>
      </c>
      <c r="F385" s="5" t="s">
        <v>2802</v>
      </c>
      <c r="G385" s="5" t="s">
        <v>1954</v>
      </c>
      <c r="J385" s="5" t="s">
        <v>3282</v>
      </c>
    </row>
    <row r="386" spans="1:10" ht="11.25">
      <c r="A386" s="5">
        <v>385</v>
      </c>
      <c r="B386" s="5" t="s">
        <v>1549</v>
      </c>
      <c r="C386" s="5" t="s">
        <v>97</v>
      </c>
      <c r="D386" s="5" t="s">
        <v>2803</v>
      </c>
      <c r="E386" s="5" t="s">
        <v>2804</v>
      </c>
      <c r="F386" s="5" t="s">
        <v>2805</v>
      </c>
      <c r="G386" s="5" t="s">
        <v>1576</v>
      </c>
      <c r="J386" s="5" t="s">
        <v>3282</v>
      </c>
    </row>
    <row r="387" spans="1:10" ht="11.25">
      <c r="A387" s="5">
        <v>386</v>
      </c>
      <c r="B387" s="5" t="s">
        <v>1549</v>
      </c>
      <c r="C387" s="5" t="s">
        <v>97</v>
      </c>
      <c r="D387" s="5" t="s">
        <v>2806</v>
      </c>
      <c r="E387" s="5" t="s">
        <v>2807</v>
      </c>
      <c r="F387" s="5" t="s">
        <v>2808</v>
      </c>
      <c r="G387" s="5" t="s">
        <v>1925</v>
      </c>
      <c r="J387" s="5" t="s">
        <v>3282</v>
      </c>
    </row>
    <row r="388" spans="1:10" ht="11.25">
      <c r="A388" s="5">
        <v>387</v>
      </c>
      <c r="B388" s="5" t="s">
        <v>1549</v>
      </c>
      <c r="C388" s="5" t="s">
        <v>97</v>
      </c>
      <c r="D388" s="5" t="s">
        <v>2809</v>
      </c>
      <c r="E388" s="5" t="s">
        <v>2810</v>
      </c>
      <c r="F388" s="5" t="s">
        <v>2811</v>
      </c>
      <c r="G388" s="5" t="s">
        <v>1576</v>
      </c>
      <c r="J388" s="5" t="s">
        <v>3282</v>
      </c>
    </row>
    <row r="389" spans="1:10" ht="11.25">
      <c r="A389" s="5">
        <v>388</v>
      </c>
      <c r="B389" s="5" t="s">
        <v>1549</v>
      </c>
      <c r="C389" s="5" t="s">
        <v>97</v>
      </c>
      <c r="D389" s="5" t="s">
        <v>2812</v>
      </c>
      <c r="E389" s="5" t="s">
        <v>2813</v>
      </c>
      <c r="F389" s="5" t="s">
        <v>2814</v>
      </c>
      <c r="G389" s="5" t="s">
        <v>1654</v>
      </c>
      <c r="J389" s="5" t="s">
        <v>3282</v>
      </c>
    </row>
    <row r="390" spans="1:10" ht="11.25">
      <c r="A390" s="5">
        <v>389</v>
      </c>
      <c r="B390" s="5" t="s">
        <v>1549</v>
      </c>
      <c r="C390" s="5" t="s">
        <v>97</v>
      </c>
      <c r="D390" s="5" t="s">
        <v>2815</v>
      </c>
      <c r="E390" s="5" t="s">
        <v>2816</v>
      </c>
      <c r="F390" s="5" t="s">
        <v>2817</v>
      </c>
      <c r="G390" s="5" t="s">
        <v>1942</v>
      </c>
      <c r="J390" s="5" t="s">
        <v>3282</v>
      </c>
    </row>
    <row r="391" spans="1:10" ht="11.25">
      <c r="A391" s="5">
        <v>390</v>
      </c>
      <c r="B391" s="5" t="s">
        <v>1549</v>
      </c>
      <c r="C391" s="5" t="s">
        <v>97</v>
      </c>
      <c r="D391" s="5" t="s">
        <v>2818</v>
      </c>
      <c r="E391" s="5" t="s">
        <v>2819</v>
      </c>
      <c r="F391" s="5" t="s">
        <v>2820</v>
      </c>
      <c r="G391" s="5" t="s">
        <v>1576</v>
      </c>
      <c r="J391" s="5" t="s">
        <v>3282</v>
      </c>
    </row>
    <row r="392" spans="1:10" ht="11.25">
      <c r="A392" s="5">
        <v>391</v>
      </c>
      <c r="B392" s="5" t="s">
        <v>1549</v>
      </c>
      <c r="C392" s="5" t="s">
        <v>97</v>
      </c>
      <c r="D392" s="5" t="s">
        <v>2821</v>
      </c>
      <c r="E392" s="5" t="s">
        <v>2822</v>
      </c>
      <c r="F392" s="5" t="s">
        <v>2823</v>
      </c>
      <c r="G392" s="5" t="s">
        <v>2824</v>
      </c>
      <c r="J392" s="5" t="s">
        <v>3282</v>
      </c>
    </row>
    <row r="393" spans="1:10" ht="11.25">
      <c r="A393" s="5">
        <v>392</v>
      </c>
      <c r="B393" s="5" t="s">
        <v>1549</v>
      </c>
      <c r="C393" s="5" t="s">
        <v>97</v>
      </c>
      <c r="D393" s="5" t="s">
        <v>2825</v>
      </c>
      <c r="E393" s="5" t="s">
        <v>2826</v>
      </c>
      <c r="F393" s="5" t="s">
        <v>2827</v>
      </c>
      <c r="G393" s="5" t="s">
        <v>2828</v>
      </c>
      <c r="J393" s="5" t="s">
        <v>3282</v>
      </c>
    </row>
    <row r="394" spans="1:10" ht="11.25">
      <c r="A394" s="5">
        <v>393</v>
      </c>
      <c r="B394" s="5" t="s">
        <v>1549</v>
      </c>
      <c r="C394" s="5" t="s">
        <v>97</v>
      </c>
      <c r="D394" s="5" t="s">
        <v>2829</v>
      </c>
      <c r="E394" s="5" t="s">
        <v>2830</v>
      </c>
      <c r="F394" s="5" t="s">
        <v>2831</v>
      </c>
      <c r="G394" s="5" t="s">
        <v>1826</v>
      </c>
      <c r="J394" s="5" t="s">
        <v>3282</v>
      </c>
    </row>
    <row r="395" spans="1:10" ht="11.25">
      <c r="A395" s="5">
        <v>394</v>
      </c>
      <c r="B395" s="5" t="s">
        <v>1549</v>
      </c>
      <c r="C395" s="5" t="s">
        <v>97</v>
      </c>
      <c r="D395" s="5" t="s">
        <v>2832</v>
      </c>
      <c r="E395" s="5" t="s">
        <v>2833</v>
      </c>
      <c r="F395" s="5" t="s">
        <v>2834</v>
      </c>
      <c r="G395" s="5" t="s">
        <v>1557</v>
      </c>
      <c r="J395" s="5" t="s">
        <v>3282</v>
      </c>
    </row>
    <row r="396" spans="1:10" ht="11.25">
      <c r="A396" s="5">
        <v>395</v>
      </c>
      <c r="B396" s="5" t="s">
        <v>1549</v>
      </c>
      <c r="C396" s="5" t="s">
        <v>97</v>
      </c>
      <c r="D396" s="5" t="s">
        <v>2835</v>
      </c>
      <c r="E396" s="5" t="s">
        <v>2836</v>
      </c>
      <c r="F396" s="5" t="s">
        <v>2837</v>
      </c>
      <c r="G396" s="5" t="s">
        <v>1630</v>
      </c>
      <c r="J396" s="5" t="s">
        <v>3282</v>
      </c>
    </row>
    <row r="397" spans="1:10" ht="11.25">
      <c r="A397" s="5">
        <v>396</v>
      </c>
      <c r="B397" s="5" t="s">
        <v>1549</v>
      </c>
      <c r="C397" s="5" t="s">
        <v>97</v>
      </c>
      <c r="D397" s="5" t="s">
        <v>2838</v>
      </c>
      <c r="E397" s="5" t="s">
        <v>2839</v>
      </c>
      <c r="F397" s="5" t="s">
        <v>2840</v>
      </c>
      <c r="G397" s="5" t="s">
        <v>2841</v>
      </c>
      <c r="J397" s="5" t="s">
        <v>3282</v>
      </c>
    </row>
    <row r="398" spans="1:10" ht="11.25">
      <c r="A398" s="5">
        <v>397</v>
      </c>
      <c r="B398" s="5" t="s">
        <v>1549</v>
      </c>
      <c r="C398" s="5" t="s">
        <v>97</v>
      </c>
      <c r="D398" s="5" t="s">
        <v>2842</v>
      </c>
      <c r="E398" s="5" t="s">
        <v>2843</v>
      </c>
      <c r="F398" s="5" t="s">
        <v>2844</v>
      </c>
      <c r="G398" s="5" t="s">
        <v>1576</v>
      </c>
      <c r="H398" s="5" t="s">
        <v>2845</v>
      </c>
      <c r="J398" s="5" t="s">
        <v>3282</v>
      </c>
    </row>
    <row r="399" spans="1:10" ht="11.25">
      <c r="A399" s="5">
        <v>398</v>
      </c>
      <c r="B399" s="5" t="s">
        <v>1549</v>
      </c>
      <c r="C399" s="5" t="s">
        <v>97</v>
      </c>
      <c r="D399" s="5" t="s">
        <v>2846</v>
      </c>
      <c r="E399" s="5" t="s">
        <v>2847</v>
      </c>
      <c r="F399" s="5" t="s">
        <v>2848</v>
      </c>
      <c r="G399" s="5" t="s">
        <v>1819</v>
      </c>
      <c r="J399" s="5" t="s">
        <v>3282</v>
      </c>
    </row>
    <row r="400" spans="1:10" ht="11.25">
      <c r="A400" s="5">
        <v>399</v>
      </c>
      <c r="B400" s="5" t="s">
        <v>1549</v>
      </c>
      <c r="C400" s="5" t="s">
        <v>97</v>
      </c>
      <c r="D400" s="5" t="s">
        <v>2849</v>
      </c>
      <c r="E400" s="5" t="s">
        <v>2850</v>
      </c>
      <c r="F400" s="5" t="s">
        <v>2851</v>
      </c>
      <c r="G400" s="5" t="s">
        <v>1775</v>
      </c>
      <c r="J400" s="5" t="s">
        <v>3282</v>
      </c>
    </row>
    <row r="401" spans="1:10" ht="11.25">
      <c r="A401" s="5">
        <v>400</v>
      </c>
      <c r="B401" s="5" t="s">
        <v>1549</v>
      </c>
      <c r="C401" s="5" t="s">
        <v>97</v>
      </c>
      <c r="D401" s="5" t="s">
        <v>2852</v>
      </c>
      <c r="E401" s="5" t="s">
        <v>2853</v>
      </c>
      <c r="F401" s="5" t="s">
        <v>2854</v>
      </c>
      <c r="G401" s="5" t="s">
        <v>1985</v>
      </c>
      <c r="J401" s="5" t="s">
        <v>3282</v>
      </c>
    </row>
    <row r="402" spans="1:10" ht="11.25">
      <c r="A402" s="5">
        <v>401</v>
      </c>
      <c r="B402" s="5" t="s">
        <v>1549</v>
      </c>
      <c r="C402" s="5" t="s">
        <v>97</v>
      </c>
      <c r="D402" s="5" t="s">
        <v>2855</v>
      </c>
      <c r="E402" s="5" t="s">
        <v>2856</v>
      </c>
      <c r="F402" s="5" t="s">
        <v>2857</v>
      </c>
      <c r="G402" s="5" t="s">
        <v>1557</v>
      </c>
      <c r="J402" s="5" t="s">
        <v>3282</v>
      </c>
    </row>
    <row r="403" spans="1:10" ht="11.25">
      <c r="A403" s="5">
        <v>402</v>
      </c>
      <c r="B403" s="5" t="s">
        <v>1549</v>
      </c>
      <c r="C403" s="5" t="s">
        <v>97</v>
      </c>
      <c r="D403" s="5" t="s">
        <v>2858</v>
      </c>
      <c r="E403" s="5" t="s">
        <v>2859</v>
      </c>
      <c r="F403" s="5" t="s">
        <v>2860</v>
      </c>
      <c r="G403" s="5" t="s">
        <v>1694</v>
      </c>
      <c r="J403" s="5" t="s">
        <v>3282</v>
      </c>
    </row>
    <row r="404" spans="1:10" ht="11.25">
      <c r="A404" s="5">
        <v>403</v>
      </c>
      <c r="B404" s="5" t="s">
        <v>1549</v>
      </c>
      <c r="C404" s="5" t="s">
        <v>97</v>
      </c>
      <c r="D404" s="5" t="s">
        <v>2861</v>
      </c>
      <c r="E404" s="5" t="s">
        <v>2862</v>
      </c>
      <c r="F404" s="5" t="s">
        <v>2863</v>
      </c>
      <c r="G404" s="5" t="s">
        <v>1576</v>
      </c>
      <c r="J404" s="5" t="s">
        <v>3282</v>
      </c>
    </row>
    <row r="405" spans="1:10" ht="11.25">
      <c r="A405" s="5">
        <v>404</v>
      </c>
      <c r="B405" s="5" t="s">
        <v>1549</v>
      </c>
      <c r="C405" s="5" t="s">
        <v>97</v>
      </c>
      <c r="D405" s="5" t="s">
        <v>2864</v>
      </c>
      <c r="E405" s="5" t="s">
        <v>2865</v>
      </c>
      <c r="F405" s="5" t="s">
        <v>2866</v>
      </c>
      <c r="G405" s="5" t="s">
        <v>2867</v>
      </c>
      <c r="H405" s="5" t="s">
        <v>2868</v>
      </c>
      <c r="J405" s="5" t="s">
        <v>3282</v>
      </c>
    </row>
    <row r="406" spans="1:10" ht="11.25">
      <c r="A406" s="5">
        <v>405</v>
      </c>
      <c r="B406" s="5" t="s">
        <v>1549</v>
      </c>
      <c r="C406" s="5" t="s">
        <v>97</v>
      </c>
      <c r="D406" s="5" t="s">
        <v>2869</v>
      </c>
      <c r="E406" s="5" t="s">
        <v>2870</v>
      </c>
      <c r="F406" s="5" t="s">
        <v>2871</v>
      </c>
      <c r="G406" s="5" t="s">
        <v>2066</v>
      </c>
      <c r="H406" s="5" t="s">
        <v>2872</v>
      </c>
      <c r="J406" s="5" t="s">
        <v>3282</v>
      </c>
    </row>
    <row r="407" spans="1:10" ht="11.25">
      <c r="A407" s="5">
        <v>406</v>
      </c>
      <c r="B407" s="5" t="s">
        <v>1549</v>
      </c>
      <c r="C407" s="5" t="s">
        <v>97</v>
      </c>
      <c r="D407" s="5" t="s">
        <v>2873</v>
      </c>
      <c r="E407" s="5" t="s">
        <v>2874</v>
      </c>
      <c r="F407" s="5" t="s">
        <v>2875</v>
      </c>
      <c r="G407" s="5" t="s">
        <v>1576</v>
      </c>
      <c r="J407" s="5" t="s">
        <v>3282</v>
      </c>
    </row>
    <row r="408" spans="1:10" ht="11.25">
      <c r="A408" s="5">
        <v>407</v>
      </c>
      <c r="B408" s="5" t="s">
        <v>1549</v>
      </c>
      <c r="C408" s="5" t="s">
        <v>97</v>
      </c>
      <c r="D408" s="5" t="s">
        <v>2876</v>
      </c>
      <c r="E408" s="5" t="s">
        <v>2877</v>
      </c>
      <c r="F408" s="5" t="s">
        <v>2878</v>
      </c>
      <c r="G408" s="5" t="s">
        <v>1576</v>
      </c>
      <c r="J408" s="5" t="s">
        <v>3282</v>
      </c>
    </row>
    <row r="409" spans="1:10" ht="11.25">
      <c r="A409" s="5">
        <v>408</v>
      </c>
      <c r="B409" s="5" t="s">
        <v>1549</v>
      </c>
      <c r="C409" s="5" t="s">
        <v>97</v>
      </c>
      <c r="D409" s="5" t="s">
        <v>2879</v>
      </c>
      <c r="E409" s="5" t="s">
        <v>2880</v>
      </c>
      <c r="F409" s="5" t="s">
        <v>2881</v>
      </c>
      <c r="G409" s="5" t="s">
        <v>1805</v>
      </c>
      <c r="J409" s="5" t="s">
        <v>3282</v>
      </c>
    </row>
    <row r="410" spans="1:10" ht="11.25">
      <c r="A410" s="5">
        <v>409</v>
      </c>
      <c r="B410" s="5" t="s">
        <v>1549</v>
      </c>
      <c r="C410" s="5" t="s">
        <v>97</v>
      </c>
      <c r="D410" s="5" t="s">
        <v>2882</v>
      </c>
      <c r="E410" s="5" t="s">
        <v>2883</v>
      </c>
      <c r="F410" s="5" t="s">
        <v>2884</v>
      </c>
      <c r="G410" s="5" t="s">
        <v>1805</v>
      </c>
      <c r="J410" s="5" t="s">
        <v>3282</v>
      </c>
    </row>
    <row r="411" spans="1:10" ht="11.25">
      <c r="A411" s="5">
        <v>410</v>
      </c>
      <c r="B411" s="5" t="s">
        <v>1549</v>
      </c>
      <c r="C411" s="5" t="s">
        <v>97</v>
      </c>
      <c r="D411" s="5" t="s">
        <v>2885</v>
      </c>
      <c r="E411" s="5" t="s">
        <v>2886</v>
      </c>
      <c r="F411" s="5" t="s">
        <v>2887</v>
      </c>
      <c r="G411" s="5" t="s">
        <v>1602</v>
      </c>
      <c r="J411" s="5" t="s">
        <v>3282</v>
      </c>
    </row>
    <row r="412" spans="1:10" ht="11.25">
      <c r="A412" s="5">
        <v>411</v>
      </c>
      <c r="B412" s="5" t="s">
        <v>1549</v>
      </c>
      <c r="C412" s="5" t="s">
        <v>97</v>
      </c>
      <c r="D412" s="5" t="s">
        <v>2888</v>
      </c>
      <c r="E412" s="5" t="s">
        <v>2889</v>
      </c>
      <c r="F412" s="5" t="s">
        <v>2890</v>
      </c>
      <c r="G412" s="5" t="s">
        <v>1576</v>
      </c>
      <c r="J412" s="5" t="s">
        <v>3282</v>
      </c>
    </row>
    <row r="413" spans="1:10" ht="11.25">
      <c r="A413" s="5">
        <v>412</v>
      </c>
      <c r="B413" s="5" t="s">
        <v>1549</v>
      </c>
      <c r="C413" s="5" t="s">
        <v>97</v>
      </c>
      <c r="D413" s="5" t="s">
        <v>2891</v>
      </c>
      <c r="E413" s="5" t="s">
        <v>2892</v>
      </c>
      <c r="F413" s="5" t="s">
        <v>2893</v>
      </c>
      <c r="G413" s="5" t="s">
        <v>2002</v>
      </c>
      <c r="J413" s="5" t="s">
        <v>3282</v>
      </c>
    </row>
    <row r="414" spans="1:10" ht="11.25">
      <c r="A414" s="5">
        <v>413</v>
      </c>
      <c r="B414" s="5" t="s">
        <v>1549</v>
      </c>
      <c r="C414" s="5" t="s">
        <v>97</v>
      </c>
      <c r="D414" s="5" t="s">
        <v>2894</v>
      </c>
      <c r="E414" s="5" t="s">
        <v>2895</v>
      </c>
      <c r="F414" s="5" t="s">
        <v>2896</v>
      </c>
      <c r="G414" s="5" t="s">
        <v>1826</v>
      </c>
      <c r="J414" s="5" t="s">
        <v>3282</v>
      </c>
    </row>
    <row r="415" spans="1:10" ht="11.25">
      <c r="A415" s="5">
        <v>414</v>
      </c>
      <c r="B415" s="5" t="s">
        <v>1549</v>
      </c>
      <c r="C415" s="5" t="s">
        <v>97</v>
      </c>
      <c r="D415" s="5" t="s">
        <v>2897</v>
      </c>
      <c r="E415" s="5" t="s">
        <v>2898</v>
      </c>
      <c r="F415" s="5" t="s">
        <v>2899</v>
      </c>
      <c r="G415" s="5" t="s">
        <v>1576</v>
      </c>
      <c r="J415" s="5" t="s">
        <v>3282</v>
      </c>
    </row>
    <row r="416" spans="1:10" ht="11.25">
      <c r="A416" s="5">
        <v>415</v>
      </c>
      <c r="B416" s="5" t="s">
        <v>1549</v>
      </c>
      <c r="C416" s="5" t="s">
        <v>97</v>
      </c>
      <c r="D416" s="5" t="s">
        <v>2900</v>
      </c>
      <c r="E416" s="5" t="s">
        <v>2901</v>
      </c>
      <c r="F416" s="5" t="s">
        <v>2902</v>
      </c>
      <c r="G416" s="5" t="s">
        <v>1722</v>
      </c>
      <c r="J416" s="5" t="s">
        <v>3282</v>
      </c>
    </row>
    <row r="417" spans="1:10" ht="11.25">
      <c r="A417" s="5">
        <v>416</v>
      </c>
      <c r="B417" s="5" t="s">
        <v>1549</v>
      </c>
      <c r="C417" s="5" t="s">
        <v>97</v>
      </c>
      <c r="D417" s="5" t="s">
        <v>2903</v>
      </c>
      <c r="E417" s="5" t="s">
        <v>2904</v>
      </c>
      <c r="F417" s="5" t="s">
        <v>2905</v>
      </c>
      <c r="G417" s="5" t="s">
        <v>1606</v>
      </c>
      <c r="J417" s="5" t="s">
        <v>3282</v>
      </c>
    </row>
    <row r="418" spans="1:10" ht="11.25">
      <c r="A418" s="5">
        <v>417</v>
      </c>
      <c r="B418" s="5" t="s">
        <v>1549</v>
      </c>
      <c r="C418" s="5" t="s">
        <v>97</v>
      </c>
      <c r="D418" s="5" t="s">
        <v>2906</v>
      </c>
      <c r="E418" s="5" t="s">
        <v>2907</v>
      </c>
      <c r="F418" s="5" t="s">
        <v>2908</v>
      </c>
      <c r="G418" s="5" t="s">
        <v>1826</v>
      </c>
      <c r="J418" s="5" t="s">
        <v>3282</v>
      </c>
    </row>
    <row r="419" spans="1:10" ht="11.25">
      <c r="A419" s="5">
        <v>418</v>
      </c>
      <c r="B419" s="5" t="s">
        <v>1549</v>
      </c>
      <c r="C419" s="5" t="s">
        <v>97</v>
      </c>
      <c r="D419" s="5" t="s">
        <v>2909</v>
      </c>
      <c r="E419" s="5" t="s">
        <v>2910</v>
      </c>
      <c r="F419" s="5" t="s">
        <v>2911</v>
      </c>
      <c r="G419" s="5" t="s">
        <v>1580</v>
      </c>
      <c r="J419" s="5" t="s">
        <v>3282</v>
      </c>
    </row>
    <row r="420" spans="1:10" ht="11.25">
      <c r="A420" s="5">
        <v>419</v>
      </c>
      <c r="B420" s="5" t="s">
        <v>1549</v>
      </c>
      <c r="C420" s="5" t="s">
        <v>97</v>
      </c>
      <c r="D420" s="5" t="s">
        <v>2912</v>
      </c>
      <c r="E420" s="5" t="s">
        <v>2913</v>
      </c>
      <c r="F420" s="5" t="s">
        <v>2914</v>
      </c>
      <c r="G420" s="5" t="s">
        <v>1671</v>
      </c>
      <c r="J420" s="5" t="s">
        <v>3282</v>
      </c>
    </row>
    <row r="421" spans="1:10" ht="11.25">
      <c r="A421" s="5">
        <v>420</v>
      </c>
      <c r="B421" s="5" t="s">
        <v>1549</v>
      </c>
      <c r="C421" s="5" t="s">
        <v>97</v>
      </c>
      <c r="D421" s="5" t="s">
        <v>2915</v>
      </c>
      <c r="E421" s="5" t="s">
        <v>2916</v>
      </c>
      <c r="F421" s="5" t="s">
        <v>2917</v>
      </c>
      <c r="G421" s="5" t="s">
        <v>1748</v>
      </c>
      <c r="J421" s="5" t="s">
        <v>3282</v>
      </c>
    </row>
    <row r="422" spans="1:10" ht="11.25">
      <c r="A422" s="5">
        <v>421</v>
      </c>
      <c r="B422" s="5" t="s">
        <v>1549</v>
      </c>
      <c r="C422" s="5" t="s">
        <v>97</v>
      </c>
      <c r="D422" s="5" t="s">
        <v>2918</v>
      </c>
      <c r="E422" s="5" t="s">
        <v>2919</v>
      </c>
      <c r="F422" s="5" t="s">
        <v>2920</v>
      </c>
      <c r="G422" s="5" t="s">
        <v>2168</v>
      </c>
      <c r="J422" s="5" t="s">
        <v>3282</v>
      </c>
    </row>
    <row r="423" spans="1:10" ht="11.25">
      <c r="A423" s="5">
        <v>422</v>
      </c>
      <c r="B423" s="5" t="s">
        <v>1549</v>
      </c>
      <c r="C423" s="5" t="s">
        <v>97</v>
      </c>
      <c r="D423" s="5" t="s">
        <v>2921</v>
      </c>
      <c r="E423" s="5" t="s">
        <v>2922</v>
      </c>
      <c r="F423" s="5" t="s">
        <v>2923</v>
      </c>
      <c r="G423" s="5" t="s">
        <v>1819</v>
      </c>
      <c r="J423" s="5" t="s">
        <v>3282</v>
      </c>
    </row>
    <row r="424" spans="1:10" ht="11.25">
      <c r="A424" s="5">
        <v>423</v>
      </c>
      <c r="B424" s="5" t="s">
        <v>1549</v>
      </c>
      <c r="C424" s="5" t="s">
        <v>97</v>
      </c>
      <c r="D424" s="5" t="s">
        <v>2924</v>
      </c>
      <c r="E424" s="5" t="s">
        <v>2925</v>
      </c>
      <c r="F424" s="5" t="s">
        <v>2926</v>
      </c>
      <c r="G424" s="5" t="s">
        <v>1893</v>
      </c>
      <c r="J424" s="5" t="s">
        <v>3282</v>
      </c>
    </row>
    <row r="425" spans="1:10" ht="11.25">
      <c r="A425" s="5">
        <v>424</v>
      </c>
      <c r="B425" s="5" t="s">
        <v>1549</v>
      </c>
      <c r="C425" s="5" t="s">
        <v>97</v>
      </c>
      <c r="D425" s="5" t="s">
        <v>2927</v>
      </c>
      <c r="E425" s="5" t="s">
        <v>2928</v>
      </c>
      <c r="F425" s="5" t="s">
        <v>2929</v>
      </c>
      <c r="G425" s="5" t="s">
        <v>1826</v>
      </c>
      <c r="J425" s="5" t="s">
        <v>3282</v>
      </c>
    </row>
    <row r="426" spans="1:10" ht="11.25">
      <c r="A426" s="5">
        <v>425</v>
      </c>
      <c r="B426" s="5" t="s">
        <v>1549</v>
      </c>
      <c r="C426" s="5" t="s">
        <v>97</v>
      </c>
      <c r="D426" s="5" t="s">
        <v>2930</v>
      </c>
      <c r="E426" s="5" t="s">
        <v>2931</v>
      </c>
      <c r="F426" s="5" t="s">
        <v>2932</v>
      </c>
      <c r="G426" s="5" t="s">
        <v>1606</v>
      </c>
      <c r="J426" s="5" t="s">
        <v>3282</v>
      </c>
    </row>
    <row r="427" spans="1:10" ht="11.25">
      <c r="A427" s="5">
        <v>426</v>
      </c>
      <c r="B427" s="5" t="s">
        <v>1549</v>
      </c>
      <c r="C427" s="5" t="s">
        <v>97</v>
      </c>
      <c r="D427" s="5" t="s">
        <v>2933</v>
      </c>
      <c r="E427" s="5" t="s">
        <v>2931</v>
      </c>
      <c r="F427" s="5" t="s">
        <v>2934</v>
      </c>
      <c r="G427" s="5" t="s">
        <v>1568</v>
      </c>
      <c r="J427" s="5" t="s">
        <v>3282</v>
      </c>
    </row>
    <row r="428" spans="1:10" ht="11.25">
      <c r="A428" s="5">
        <v>427</v>
      </c>
      <c r="B428" s="5" t="s">
        <v>1549</v>
      </c>
      <c r="C428" s="5" t="s">
        <v>97</v>
      </c>
      <c r="D428" s="5" t="s">
        <v>2935</v>
      </c>
      <c r="E428" s="5" t="s">
        <v>2936</v>
      </c>
      <c r="F428" s="5" t="s">
        <v>2937</v>
      </c>
      <c r="G428" s="5" t="s">
        <v>1819</v>
      </c>
      <c r="J428" s="5" t="s">
        <v>3282</v>
      </c>
    </row>
    <row r="429" spans="1:10" ht="11.25">
      <c r="A429" s="5">
        <v>428</v>
      </c>
      <c r="B429" s="5" t="s">
        <v>1549</v>
      </c>
      <c r="C429" s="5" t="s">
        <v>97</v>
      </c>
      <c r="D429" s="5" t="s">
        <v>2938</v>
      </c>
      <c r="E429" s="5" t="s">
        <v>2939</v>
      </c>
      <c r="F429" s="5" t="s">
        <v>2940</v>
      </c>
      <c r="G429" s="5" t="s">
        <v>1568</v>
      </c>
      <c r="J429" s="5" t="s">
        <v>3282</v>
      </c>
    </row>
    <row r="430" spans="1:10" ht="11.25">
      <c r="A430" s="5">
        <v>429</v>
      </c>
      <c r="B430" s="5" t="s">
        <v>1549</v>
      </c>
      <c r="C430" s="5" t="s">
        <v>97</v>
      </c>
      <c r="D430" s="5" t="s">
        <v>2941</v>
      </c>
      <c r="E430" s="5" t="s">
        <v>2942</v>
      </c>
      <c r="F430" s="5" t="s">
        <v>2943</v>
      </c>
      <c r="G430" s="5" t="s">
        <v>2824</v>
      </c>
      <c r="J430" s="5" t="s">
        <v>3282</v>
      </c>
    </row>
    <row r="431" spans="1:10" ht="11.25">
      <c r="A431" s="5">
        <v>430</v>
      </c>
      <c r="B431" s="5" t="s">
        <v>1549</v>
      </c>
      <c r="C431" s="5" t="s">
        <v>97</v>
      </c>
      <c r="D431" s="5" t="s">
        <v>2944</v>
      </c>
      <c r="E431" s="5" t="s">
        <v>2945</v>
      </c>
      <c r="F431" s="5" t="s">
        <v>2946</v>
      </c>
      <c r="G431" s="5" t="s">
        <v>2114</v>
      </c>
      <c r="J431" s="5" t="s">
        <v>3282</v>
      </c>
    </row>
    <row r="432" spans="1:10" ht="11.25">
      <c r="A432" s="5">
        <v>431</v>
      </c>
      <c r="B432" s="5" t="s">
        <v>1549</v>
      </c>
      <c r="C432" s="5" t="s">
        <v>97</v>
      </c>
      <c r="D432" s="5" t="s">
        <v>2947</v>
      </c>
      <c r="E432" s="5" t="s">
        <v>2945</v>
      </c>
      <c r="F432" s="5" t="s">
        <v>2948</v>
      </c>
      <c r="G432" s="5" t="s">
        <v>2295</v>
      </c>
      <c r="J432" s="5" t="s">
        <v>3282</v>
      </c>
    </row>
    <row r="433" spans="1:10" ht="11.25">
      <c r="A433" s="5">
        <v>432</v>
      </c>
      <c r="B433" s="5" t="s">
        <v>1549</v>
      </c>
      <c r="C433" s="5" t="s">
        <v>97</v>
      </c>
      <c r="D433" s="5" t="s">
        <v>2949</v>
      </c>
      <c r="E433" s="5" t="s">
        <v>2950</v>
      </c>
      <c r="F433" s="5" t="s">
        <v>2951</v>
      </c>
      <c r="G433" s="5" t="s">
        <v>1606</v>
      </c>
      <c r="J433" s="5" t="s">
        <v>3282</v>
      </c>
    </row>
    <row r="434" spans="1:10" ht="11.25">
      <c r="A434" s="5">
        <v>433</v>
      </c>
      <c r="B434" s="5" t="s">
        <v>1549</v>
      </c>
      <c r="C434" s="5" t="s">
        <v>97</v>
      </c>
      <c r="D434" s="5" t="s">
        <v>2952</v>
      </c>
      <c r="E434" s="5" t="s">
        <v>2950</v>
      </c>
      <c r="F434" s="5" t="s">
        <v>2953</v>
      </c>
      <c r="G434" s="5" t="s">
        <v>1576</v>
      </c>
      <c r="J434" s="5" t="s">
        <v>3282</v>
      </c>
    </row>
    <row r="435" spans="1:10" ht="11.25">
      <c r="A435" s="5">
        <v>434</v>
      </c>
      <c r="B435" s="5" t="s">
        <v>1549</v>
      </c>
      <c r="C435" s="5" t="s">
        <v>97</v>
      </c>
      <c r="D435" s="5" t="s">
        <v>2954</v>
      </c>
      <c r="E435" s="5" t="s">
        <v>2955</v>
      </c>
      <c r="F435" s="5" t="s">
        <v>2956</v>
      </c>
      <c r="G435" s="5" t="s">
        <v>2295</v>
      </c>
      <c r="H435" s="5" t="s">
        <v>2957</v>
      </c>
      <c r="J435" s="5" t="s">
        <v>3282</v>
      </c>
    </row>
    <row r="436" spans="1:10" ht="11.25">
      <c r="A436" s="5">
        <v>435</v>
      </c>
      <c r="B436" s="5" t="s">
        <v>1549</v>
      </c>
      <c r="C436" s="5" t="s">
        <v>97</v>
      </c>
      <c r="D436" s="5" t="s">
        <v>2958</v>
      </c>
      <c r="E436" s="5" t="s">
        <v>2955</v>
      </c>
      <c r="F436" s="5" t="s">
        <v>2959</v>
      </c>
      <c r="G436" s="5" t="s">
        <v>2252</v>
      </c>
      <c r="J436" s="5" t="s">
        <v>3282</v>
      </c>
    </row>
    <row r="437" spans="1:10" ht="11.25">
      <c r="A437" s="5">
        <v>436</v>
      </c>
      <c r="B437" s="5" t="s">
        <v>1549</v>
      </c>
      <c r="C437" s="5" t="s">
        <v>97</v>
      </c>
      <c r="D437" s="5" t="s">
        <v>2960</v>
      </c>
      <c r="E437" s="5" t="s">
        <v>2955</v>
      </c>
      <c r="F437" s="5" t="s">
        <v>2961</v>
      </c>
      <c r="G437" s="5" t="s">
        <v>1580</v>
      </c>
      <c r="J437" s="5" t="s">
        <v>3282</v>
      </c>
    </row>
    <row r="438" spans="1:10" ht="11.25">
      <c r="A438" s="5">
        <v>437</v>
      </c>
      <c r="B438" s="5" t="s">
        <v>1549</v>
      </c>
      <c r="C438" s="5" t="s">
        <v>97</v>
      </c>
      <c r="D438" s="5" t="s">
        <v>2962</v>
      </c>
      <c r="E438" s="5" t="s">
        <v>2963</v>
      </c>
      <c r="F438" s="5" t="s">
        <v>2964</v>
      </c>
      <c r="G438" s="5" t="s">
        <v>2295</v>
      </c>
      <c r="J438" s="5" t="s">
        <v>3282</v>
      </c>
    </row>
    <row r="439" spans="1:10" ht="11.25">
      <c r="A439" s="5">
        <v>438</v>
      </c>
      <c r="B439" s="5" t="s">
        <v>1549</v>
      </c>
      <c r="C439" s="5" t="s">
        <v>97</v>
      </c>
      <c r="D439" s="5" t="s">
        <v>2965</v>
      </c>
      <c r="E439" s="5" t="s">
        <v>2966</v>
      </c>
      <c r="F439" s="5" t="s">
        <v>2967</v>
      </c>
      <c r="G439" s="5" t="s">
        <v>1985</v>
      </c>
      <c r="J439" s="5" t="s">
        <v>3282</v>
      </c>
    </row>
    <row r="440" spans="1:10" ht="11.25">
      <c r="A440" s="5">
        <v>439</v>
      </c>
      <c r="B440" s="5" t="s">
        <v>1549</v>
      </c>
      <c r="C440" s="5" t="s">
        <v>97</v>
      </c>
      <c r="D440" s="5" t="s">
        <v>2968</v>
      </c>
      <c r="E440" s="5" t="s">
        <v>2969</v>
      </c>
      <c r="F440" s="5" t="s">
        <v>2970</v>
      </c>
      <c r="G440" s="5" t="s">
        <v>1942</v>
      </c>
      <c r="J440" s="5" t="s">
        <v>3282</v>
      </c>
    </row>
    <row r="441" spans="1:10" ht="11.25">
      <c r="A441" s="5">
        <v>440</v>
      </c>
      <c r="B441" s="5" t="s">
        <v>1549</v>
      </c>
      <c r="C441" s="5" t="s">
        <v>97</v>
      </c>
      <c r="D441" s="5" t="s">
        <v>2971</v>
      </c>
      <c r="E441" s="5" t="s">
        <v>2972</v>
      </c>
      <c r="F441" s="5" t="s">
        <v>2973</v>
      </c>
      <c r="G441" s="5" t="s">
        <v>2168</v>
      </c>
      <c r="J441" s="5" t="s">
        <v>3282</v>
      </c>
    </row>
    <row r="442" spans="1:10" ht="11.25">
      <c r="A442" s="5">
        <v>441</v>
      </c>
      <c r="B442" s="5" t="s">
        <v>1549</v>
      </c>
      <c r="C442" s="5" t="s">
        <v>97</v>
      </c>
      <c r="D442" s="5" t="s">
        <v>2974</v>
      </c>
      <c r="E442" s="5" t="s">
        <v>2975</v>
      </c>
      <c r="F442" s="5" t="s">
        <v>2976</v>
      </c>
      <c r="G442" s="5" t="s">
        <v>2977</v>
      </c>
      <c r="H442" s="5" t="s">
        <v>2978</v>
      </c>
      <c r="J442" s="5" t="s">
        <v>3282</v>
      </c>
    </row>
    <row r="443" spans="1:10" ht="11.25">
      <c r="A443" s="5">
        <v>442</v>
      </c>
      <c r="B443" s="5" t="s">
        <v>1549</v>
      </c>
      <c r="C443" s="5" t="s">
        <v>97</v>
      </c>
      <c r="D443" s="5" t="s">
        <v>2979</v>
      </c>
      <c r="E443" s="5" t="s">
        <v>2980</v>
      </c>
      <c r="F443" s="5" t="s">
        <v>2981</v>
      </c>
      <c r="G443" s="5" t="s">
        <v>1568</v>
      </c>
      <c r="J443" s="5" t="s">
        <v>3282</v>
      </c>
    </row>
    <row r="444" spans="1:10" ht="11.25">
      <c r="A444" s="5">
        <v>443</v>
      </c>
      <c r="B444" s="5" t="s">
        <v>1549</v>
      </c>
      <c r="C444" s="5" t="s">
        <v>97</v>
      </c>
      <c r="D444" s="5" t="s">
        <v>2982</v>
      </c>
      <c r="E444" s="5" t="s">
        <v>2983</v>
      </c>
      <c r="F444" s="5" t="s">
        <v>2984</v>
      </c>
      <c r="G444" s="5" t="s">
        <v>1606</v>
      </c>
      <c r="J444" s="5" t="s">
        <v>3282</v>
      </c>
    </row>
    <row r="445" spans="1:10" ht="11.25">
      <c r="A445" s="5">
        <v>444</v>
      </c>
      <c r="B445" s="5" t="s">
        <v>1549</v>
      </c>
      <c r="C445" s="5" t="s">
        <v>97</v>
      </c>
      <c r="D445" s="5" t="s">
        <v>2985</v>
      </c>
      <c r="E445" s="5" t="s">
        <v>2986</v>
      </c>
      <c r="F445" s="5" t="s">
        <v>2987</v>
      </c>
      <c r="G445" s="5" t="s">
        <v>1602</v>
      </c>
      <c r="J445" s="5" t="s">
        <v>3282</v>
      </c>
    </row>
    <row r="446" spans="1:10" ht="11.25">
      <c r="A446" s="5">
        <v>445</v>
      </c>
      <c r="B446" s="5" t="s">
        <v>1549</v>
      </c>
      <c r="C446" s="5" t="s">
        <v>97</v>
      </c>
      <c r="D446" s="5" t="s">
        <v>2988</v>
      </c>
      <c r="E446" s="5" t="s">
        <v>2989</v>
      </c>
      <c r="F446" s="5" t="s">
        <v>2990</v>
      </c>
      <c r="G446" s="5" t="s">
        <v>1576</v>
      </c>
      <c r="J446" s="5" t="s">
        <v>3282</v>
      </c>
    </row>
    <row r="447" spans="1:10" ht="11.25">
      <c r="A447" s="5">
        <v>446</v>
      </c>
      <c r="B447" s="5" t="s">
        <v>1549</v>
      </c>
      <c r="C447" s="5" t="s">
        <v>97</v>
      </c>
      <c r="D447" s="5" t="s">
        <v>2991</v>
      </c>
      <c r="E447" s="5" t="s">
        <v>2992</v>
      </c>
      <c r="F447" s="5" t="s">
        <v>2993</v>
      </c>
      <c r="G447" s="5" t="s">
        <v>1805</v>
      </c>
      <c r="J447" s="5" t="s">
        <v>3282</v>
      </c>
    </row>
    <row r="448" spans="1:10" ht="11.25">
      <c r="A448" s="5">
        <v>447</v>
      </c>
      <c r="B448" s="5" t="s">
        <v>1549</v>
      </c>
      <c r="C448" s="5" t="s">
        <v>97</v>
      </c>
      <c r="D448" s="5" t="s">
        <v>2994</v>
      </c>
      <c r="E448" s="5" t="s">
        <v>2995</v>
      </c>
      <c r="F448" s="5" t="s">
        <v>2996</v>
      </c>
      <c r="G448" s="5" t="s">
        <v>1786</v>
      </c>
      <c r="J448" s="5" t="s">
        <v>3282</v>
      </c>
    </row>
    <row r="449" spans="1:10" ht="11.25">
      <c r="A449" s="5">
        <v>448</v>
      </c>
      <c r="B449" s="5" t="s">
        <v>1549</v>
      </c>
      <c r="C449" s="5" t="s">
        <v>97</v>
      </c>
      <c r="D449" s="5" t="s">
        <v>2997</v>
      </c>
      <c r="E449" s="5" t="s">
        <v>2998</v>
      </c>
      <c r="F449" s="5" t="s">
        <v>2999</v>
      </c>
      <c r="G449" s="5" t="s">
        <v>1812</v>
      </c>
      <c r="J449" s="5" t="s">
        <v>3282</v>
      </c>
    </row>
    <row r="450" spans="1:10" ht="11.25">
      <c r="A450" s="5">
        <v>449</v>
      </c>
      <c r="B450" s="5" t="s">
        <v>1549</v>
      </c>
      <c r="C450" s="5" t="s">
        <v>97</v>
      </c>
      <c r="D450" s="5" t="s">
        <v>3000</v>
      </c>
      <c r="E450" s="5" t="s">
        <v>3001</v>
      </c>
      <c r="F450" s="5" t="s">
        <v>3002</v>
      </c>
      <c r="G450" s="5" t="s">
        <v>1812</v>
      </c>
      <c r="J450" s="5" t="s">
        <v>3282</v>
      </c>
    </row>
    <row r="451" spans="1:10" ht="11.25">
      <c r="A451" s="5">
        <v>450</v>
      </c>
      <c r="B451" s="5" t="s">
        <v>1549</v>
      </c>
      <c r="C451" s="5" t="s">
        <v>97</v>
      </c>
      <c r="D451" s="5" t="s">
        <v>3003</v>
      </c>
      <c r="E451" s="5" t="s">
        <v>3004</v>
      </c>
      <c r="F451" s="5" t="s">
        <v>3005</v>
      </c>
      <c r="G451" s="5" t="s">
        <v>1819</v>
      </c>
      <c r="J451" s="5" t="s">
        <v>3282</v>
      </c>
    </row>
    <row r="452" spans="1:10" ht="11.25">
      <c r="A452" s="5">
        <v>451</v>
      </c>
      <c r="B452" s="5" t="s">
        <v>1549</v>
      </c>
      <c r="C452" s="5" t="s">
        <v>97</v>
      </c>
      <c r="D452" s="5" t="s">
        <v>3006</v>
      </c>
      <c r="E452" s="5" t="s">
        <v>3007</v>
      </c>
      <c r="F452" s="5" t="s">
        <v>3008</v>
      </c>
      <c r="G452" s="5" t="s">
        <v>1671</v>
      </c>
      <c r="J452" s="5" t="s">
        <v>3282</v>
      </c>
    </row>
    <row r="453" spans="1:10" ht="11.25">
      <c r="A453" s="5">
        <v>452</v>
      </c>
      <c r="B453" s="5" t="s">
        <v>1549</v>
      </c>
      <c r="C453" s="5" t="s">
        <v>97</v>
      </c>
      <c r="D453" s="5" t="s">
        <v>3009</v>
      </c>
      <c r="E453" s="5" t="s">
        <v>3010</v>
      </c>
      <c r="F453" s="5" t="s">
        <v>3011</v>
      </c>
      <c r="G453" s="5" t="s">
        <v>2168</v>
      </c>
      <c r="J453" s="5" t="s">
        <v>3282</v>
      </c>
    </row>
    <row r="454" spans="1:10" ht="11.25">
      <c r="A454" s="5">
        <v>453</v>
      </c>
      <c r="B454" s="5" t="s">
        <v>1549</v>
      </c>
      <c r="C454" s="5" t="s">
        <v>97</v>
      </c>
      <c r="D454" s="5" t="s">
        <v>3012</v>
      </c>
      <c r="E454" s="5" t="s">
        <v>3013</v>
      </c>
      <c r="F454" s="5" t="s">
        <v>3014</v>
      </c>
      <c r="G454" s="5" t="s">
        <v>1576</v>
      </c>
      <c r="J454" s="5" t="s">
        <v>3282</v>
      </c>
    </row>
    <row r="455" spans="1:10" ht="11.25">
      <c r="A455" s="5">
        <v>454</v>
      </c>
      <c r="B455" s="5" t="s">
        <v>1549</v>
      </c>
      <c r="C455" s="5" t="s">
        <v>97</v>
      </c>
      <c r="D455" s="5" t="s">
        <v>3015</v>
      </c>
      <c r="E455" s="5" t="s">
        <v>3016</v>
      </c>
      <c r="F455" s="5" t="s">
        <v>3017</v>
      </c>
      <c r="G455" s="5" t="s">
        <v>1576</v>
      </c>
      <c r="J455" s="5" t="s">
        <v>3282</v>
      </c>
    </row>
    <row r="456" spans="1:10" ht="11.25">
      <c r="A456" s="5">
        <v>455</v>
      </c>
      <c r="B456" s="5" t="s">
        <v>1549</v>
      </c>
      <c r="C456" s="5" t="s">
        <v>97</v>
      </c>
      <c r="D456" s="5" t="s">
        <v>3018</v>
      </c>
      <c r="E456" s="5" t="s">
        <v>3019</v>
      </c>
      <c r="F456" s="5" t="s">
        <v>3020</v>
      </c>
      <c r="G456" s="5" t="s">
        <v>1616</v>
      </c>
      <c r="J456" s="5" t="s">
        <v>3282</v>
      </c>
    </row>
    <row r="457" spans="1:10" ht="11.25">
      <c r="A457" s="5">
        <v>456</v>
      </c>
      <c r="B457" s="5" t="s">
        <v>1549</v>
      </c>
      <c r="C457" s="5" t="s">
        <v>97</v>
      </c>
      <c r="D457" s="5" t="s">
        <v>3021</v>
      </c>
      <c r="E457" s="5" t="s">
        <v>3022</v>
      </c>
      <c r="F457" s="5" t="s">
        <v>3023</v>
      </c>
      <c r="G457" s="5" t="s">
        <v>1616</v>
      </c>
      <c r="J457" s="5" t="s">
        <v>3282</v>
      </c>
    </row>
    <row r="458" spans="1:10" ht="11.25">
      <c r="A458" s="5">
        <v>457</v>
      </c>
      <c r="B458" s="5" t="s">
        <v>1549</v>
      </c>
      <c r="C458" s="5" t="s">
        <v>97</v>
      </c>
      <c r="D458" s="5" t="s">
        <v>3024</v>
      </c>
      <c r="E458" s="5" t="s">
        <v>3025</v>
      </c>
      <c r="F458" s="5" t="s">
        <v>3026</v>
      </c>
      <c r="G458" s="5" t="s">
        <v>1801</v>
      </c>
      <c r="J458" s="5" t="s">
        <v>3282</v>
      </c>
    </row>
    <row r="459" spans="1:10" ht="11.25">
      <c r="A459" s="5">
        <v>458</v>
      </c>
      <c r="B459" s="5" t="s">
        <v>1549</v>
      </c>
      <c r="C459" s="5" t="s">
        <v>97</v>
      </c>
      <c r="D459" s="5" t="s">
        <v>3027</v>
      </c>
      <c r="E459" s="5" t="s">
        <v>3028</v>
      </c>
      <c r="F459" s="5" t="s">
        <v>3029</v>
      </c>
      <c r="G459" s="5" t="s">
        <v>1576</v>
      </c>
      <c r="J459" s="5" t="s">
        <v>3282</v>
      </c>
    </row>
    <row r="460" spans="1:10" ht="11.25">
      <c r="A460" s="5">
        <v>459</v>
      </c>
      <c r="B460" s="5" t="s">
        <v>1549</v>
      </c>
      <c r="C460" s="5" t="s">
        <v>97</v>
      </c>
      <c r="D460" s="5" t="s">
        <v>3030</v>
      </c>
      <c r="E460" s="5" t="s">
        <v>3031</v>
      </c>
      <c r="F460" s="5" t="s">
        <v>3032</v>
      </c>
      <c r="G460" s="5" t="s">
        <v>1616</v>
      </c>
      <c r="H460" s="5" t="s">
        <v>2224</v>
      </c>
      <c r="J460" s="5" t="s">
        <v>3282</v>
      </c>
    </row>
    <row r="461" spans="1:10" ht="11.25">
      <c r="A461" s="5">
        <v>460</v>
      </c>
      <c r="B461" s="5" t="s">
        <v>1549</v>
      </c>
      <c r="C461" s="5" t="s">
        <v>97</v>
      </c>
      <c r="D461" s="5" t="s">
        <v>3033</v>
      </c>
      <c r="E461" s="5" t="s">
        <v>3034</v>
      </c>
      <c r="F461" s="5" t="s">
        <v>3035</v>
      </c>
      <c r="G461" s="5" t="s">
        <v>1557</v>
      </c>
      <c r="J461" s="5" t="s">
        <v>3282</v>
      </c>
    </row>
    <row r="462" spans="1:10" ht="11.25">
      <c r="A462" s="5">
        <v>461</v>
      </c>
      <c r="B462" s="5" t="s">
        <v>1549</v>
      </c>
      <c r="C462" s="5" t="s">
        <v>97</v>
      </c>
      <c r="D462" s="5" t="s">
        <v>3036</v>
      </c>
      <c r="E462" s="5" t="s">
        <v>3037</v>
      </c>
      <c r="F462" s="5" t="s">
        <v>3038</v>
      </c>
      <c r="G462" s="5" t="s">
        <v>1654</v>
      </c>
      <c r="H462" s="5" t="s">
        <v>3039</v>
      </c>
      <c r="J462" s="5" t="s">
        <v>3282</v>
      </c>
    </row>
    <row r="463" spans="1:10" ht="11.25">
      <c r="A463" s="5">
        <v>462</v>
      </c>
      <c r="B463" s="5" t="s">
        <v>1549</v>
      </c>
      <c r="C463" s="5" t="s">
        <v>97</v>
      </c>
      <c r="D463" s="5" t="s">
        <v>3040</v>
      </c>
      <c r="E463" s="5" t="s">
        <v>3041</v>
      </c>
      <c r="F463" s="5" t="s">
        <v>3042</v>
      </c>
      <c r="G463" s="5" t="s">
        <v>1576</v>
      </c>
      <c r="J463" s="5" t="s">
        <v>3282</v>
      </c>
    </row>
    <row r="464" spans="1:10" ht="11.25">
      <c r="A464" s="5">
        <v>463</v>
      </c>
      <c r="B464" s="5" t="s">
        <v>1549</v>
      </c>
      <c r="C464" s="5" t="s">
        <v>97</v>
      </c>
      <c r="D464" s="5" t="s">
        <v>3043</v>
      </c>
      <c r="E464" s="5" t="s">
        <v>3044</v>
      </c>
      <c r="F464" s="5" t="s">
        <v>3045</v>
      </c>
      <c r="G464" s="5" t="s">
        <v>1722</v>
      </c>
      <c r="J464" s="5" t="s">
        <v>3282</v>
      </c>
    </row>
    <row r="465" spans="1:10" ht="11.25">
      <c r="A465" s="5">
        <v>464</v>
      </c>
      <c r="B465" s="5" t="s">
        <v>1549</v>
      </c>
      <c r="C465" s="5" t="s">
        <v>97</v>
      </c>
      <c r="D465" s="5" t="s">
        <v>3046</v>
      </c>
      <c r="E465" s="5" t="s">
        <v>3047</v>
      </c>
      <c r="F465" s="5" t="s">
        <v>3048</v>
      </c>
      <c r="G465" s="5" t="s">
        <v>1606</v>
      </c>
      <c r="J465" s="5" t="s">
        <v>3282</v>
      </c>
    </row>
    <row r="466" spans="1:10" ht="11.25">
      <c r="A466" s="5">
        <v>465</v>
      </c>
      <c r="B466" s="5" t="s">
        <v>1549</v>
      </c>
      <c r="C466" s="5" t="s">
        <v>97</v>
      </c>
      <c r="D466" s="5" t="s">
        <v>3049</v>
      </c>
      <c r="E466" s="5" t="s">
        <v>3050</v>
      </c>
      <c r="F466" s="5" t="s">
        <v>3051</v>
      </c>
      <c r="G466" s="5" t="s">
        <v>1616</v>
      </c>
      <c r="H466" s="5" t="s">
        <v>2224</v>
      </c>
      <c r="J466" s="5" t="s">
        <v>3282</v>
      </c>
    </row>
    <row r="467" spans="1:10" ht="11.25">
      <c r="A467" s="5">
        <v>466</v>
      </c>
      <c r="B467" s="5" t="s">
        <v>1549</v>
      </c>
      <c r="C467" s="5" t="s">
        <v>97</v>
      </c>
      <c r="D467" s="5" t="s">
        <v>3052</v>
      </c>
      <c r="E467" s="5" t="s">
        <v>3053</v>
      </c>
      <c r="F467" s="5" t="s">
        <v>3054</v>
      </c>
      <c r="G467" s="5" t="s">
        <v>1576</v>
      </c>
      <c r="J467" s="5" t="s">
        <v>3282</v>
      </c>
    </row>
    <row r="468" spans="1:10" ht="11.25">
      <c r="A468" s="5">
        <v>467</v>
      </c>
      <c r="B468" s="5" t="s">
        <v>1549</v>
      </c>
      <c r="C468" s="5" t="s">
        <v>97</v>
      </c>
      <c r="D468" s="5" t="s">
        <v>3055</v>
      </c>
      <c r="E468" s="5" t="s">
        <v>3056</v>
      </c>
      <c r="F468" s="5" t="s">
        <v>3057</v>
      </c>
      <c r="G468" s="5" t="s">
        <v>1576</v>
      </c>
      <c r="J468" s="5" t="s">
        <v>3282</v>
      </c>
    </row>
    <row r="469" spans="1:10" ht="11.25">
      <c r="A469" s="5">
        <v>468</v>
      </c>
      <c r="B469" s="5" t="s">
        <v>1549</v>
      </c>
      <c r="C469" s="5" t="s">
        <v>97</v>
      </c>
      <c r="D469" s="5" t="s">
        <v>3058</v>
      </c>
      <c r="E469" s="5" t="s">
        <v>3059</v>
      </c>
      <c r="F469" s="5" t="s">
        <v>3060</v>
      </c>
      <c r="G469" s="5" t="s">
        <v>1819</v>
      </c>
      <c r="J469" s="5" t="s">
        <v>3282</v>
      </c>
    </row>
    <row r="470" spans="1:10" ht="11.25">
      <c r="A470" s="5">
        <v>469</v>
      </c>
      <c r="B470" s="5" t="s">
        <v>1549</v>
      </c>
      <c r="C470" s="5" t="s">
        <v>97</v>
      </c>
      <c r="D470" s="5" t="s">
        <v>3061</v>
      </c>
      <c r="E470" s="5" t="s">
        <v>3062</v>
      </c>
      <c r="F470" s="5" t="s">
        <v>3063</v>
      </c>
      <c r="G470" s="5" t="s">
        <v>1576</v>
      </c>
      <c r="J470" s="5" t="s">
        <v>3282</v>
      </c>
    </row>
    <row r="471" spans="1:10" ht="11.25">
      <c r="A471" s="5">
        <v>470</v>
      </c>
      <c r="B471" s="5" t="s">
        <v>1549</v>
      </c>
      <c r="C471" s="5" t="s">
        <v>97</v>
      </c>
      <c r="D471" s="5" t="s">
        <v>3064</v>
      </c>
      <c r="E471" s="5" t="s">
        <v>3065</v>
      </c>
      <c r="F471" s="5" t="s">
        <v>3066</v>
      </c>
      <c r="G471" s="5" t="s">
        <v>1580</v>
      </c>
      <c r="J471" s="5" t="s">
        <v>3282</v>
      </c>
    </row>
    <row r="472" spans="1:10" ht="11.25">
      <c r="A472" s="5">
        <v>471</v>
      </c>
      <c r="B472" s="5" t="s">
        <v>1549</v>
      </c>
      <c r="C472" s="5" t="s">
        <v>97</v>
      </c>
      <c r="D472" s="5" t="s">
        <v>3067</v>
      </c>
      <c r="E472" s="5" t="s">
        <v>3068</v>
      </c>
      <c r="F472" s="5" t="s">
        <v>3069</v>
      </c>
      <c r="G472" s="5" t="s">
        <v>1602</v>
      </c>
      <c r="J472" s="5" t="s">
        <v>3282</v>
      </c>
    </row>
    <row r="473" spans="1:10" ht="11.25">
      <c r="A473" s="5">
        <v>472</v>
      </c>
      <c r="B473" s="5" t="s">
        <v>1549</v>
      </c>
      <c r="C473" s="5" t="s">
        <v>97</v>
      </c>
      <c r="D473" s="5" t="s">
        <v>3070</v>
      </c>
      <c r="E473" s="5" t="s">
        <v>3071</v>
      </c>
      <c r="F473" s="5" t="s">
        <v>3072</v>
      </c>
      <c r="G473" s="5" t="s">
        <v>1576</v>
      </c>
      <c r="J473" s="5" t="s">
        <v>3282</v>
      </c>
    </row>
    <row r="474" spans="1:10" ht="11.25">
      <c r="A474" s="5">
        <v>473</v>
      </c>
      <c r="B474" s="5" t="s">
        <v>1549</v>
      </c>
      <c r="C474" s="5" t="s">
        <v>97</v>
      </c>
      <c r="D474" s="5" t="s">
        <v>3073</v>
      </c>
      <c r="E474" s="5" t="s">
        <v>3074</v>
      </c>
      <c r="F474" s="5" t="s">
        <v>3075</v>
      </c>
      <c r="G474" s="5" t="s">
        <v>1576</v>
      </c>
      <c r="H474" s="5" t="s">
        <v>3076</v>
      </c>
      <c r="J474" s="5" t="s">
        <v>3282</v>
      </c>
    </row>
    <row r="475" spans="1:10" ht="11.25">
      <c r="A475" s="5">
        <v>474</v>
      </c>
      <c r="B475" s="5" t="s">
        <v>1549</v>
      </c>
      <c r="C475" s="5" t="s">
        <v>97</v>
      </c>
      <c r="D475" s="5" t="s">
        <v>3077</v>
      </c>
      <c r="E475" s="5" t="s">
        <v>3078</v>
      </c>
      <c r="F475" s="5" t="s">
        <v>3079</v>
      </c>
      <c r="G475" s="5" t="s">
        <v>1985</v>
      </c>
      <c r="J475" s="5" t="s">
        <v>3282</v>
      </c>
    </row>
    <row r="476" spans="1:10" ht="11.25">
      <c r="A476" s="5">
        <v>475</v>
      </c>
      <c r="B476" s="5" t="s">
        <v>1549</v>
      </c>
      <c r="C476" s="5" t="s">
        <v>97</v>
      </c>
      <c r="D476" s="5" t="s">
        <v>3080</v>
      </c>
      <c r="E476" s="5" t="s">
        <v>3081</v>
      </c>
      <c r="F476" s="5" t="s">
        <v>3082</v>
      </c>
      <c r="G476" s="5" t="s">
        <v>1591</v>
      </c>
      <c r="J476" s="5" t="s">
        <v>3282</v>
      </c>
    </row>
    <row r="477" spans="1:10" ht="11.25">
      <c r="A477" s="5">
        <v>476</v>
      </c>
      <c r="B477" s="5" t="s">
        <v>1549</v>
      </c>
      <c r="C477" s="5" t="s">
        <v>97</v>
      </c>
      <c r="D477" s="5" t="s">
        <v>3083</v>
      </c>
      <c r="E477" s="5" t="s">
        <v>3084</v>
      </c>
      <c r="F477" s="5" t="s">
        <v>3085</v>
      </c>
      <c r="G477" s="5" t="s">
        <v>1819</v>
      </c>
      <c r="J477" s="5" t="s">
        <v>3282</v>
      </c>
    </row>
    <row r="478" spans="1:10" ht="11.25">
      <c r="A478" s="5">
        <v>477</v>
      </c>
      <c r="B478" s="5" t="s">
        <v>1549</v>
      </c>
      <c r="C478" s="5" t="s">
        <v>97</v>
      </c>
      <c r="D478" s="5" t="s">
        <v>3086</v>
      </c>
      <c r="E478" s="5" t="s">
        <v>3087</v>
      </c>
      <c r="F478" s="5" t="s">
        <v>3088</v>
      </c>
      <c r="G478" s="5" t="s">
        <v>1843</v>
      </c>
      <c r="J478" s="5" t="s">
        <v>3282</v>
      </c>
    </row>
    <row r="479" spans="1:10" ht="11.25">
      <c r="A479" s="5">
        <v>478</v>
      </c>
      <c r="B479" s="5" t="s">
        <v>1549</v>
      </c>
      <c r="C479" s="5" t="s">
        <v>97</v>
      </c>
      <c r="D479" s="5" t="s">
        <v>3089</v>
      </c>
      <c r="E479" s="5" t="s">
        <v>3090</v>
      </c>
      <c r="F479" s="5" t="s">
        <v>3091</v>
      </c>
      <c r="G479" s="5" t="s">
        <v>1843</v>
      </c>
      <c r="J479" s="5" t="s">
        <v>3282</v>
      </c>
    </row>
    <row r="480" spans="1:10" ht="11.25">
      <c r="A480" s="5">
        <v>479</v>
      </c>
      <c r="B480" s="5" t="s">
        <v>1549</v>
      </c>
      <c r="C480" s="5" t="s">
        <v>97</v>
      </c>
      <c r="D480" s="5" t="s">
        <v>3092</v>
      </c>
      <c r="E480" s="5" t="s">
        <v>3093</v>
      </c>
      <c r="F480" s="5" t="s">
        <v>3094</v>
      </c>
      <c r="G480" s="5" t="s">
        <v>1843</v>
      </c>
      <c r="J480" s="5" t="s">
        <v>3282</v>
      </c>
    </row>
    <row r="481" spans="1:10" ht="11.25">
      <c r="A481" s="5">
        <v>480</v>
      </c>
      <c r="B481" s="5" t="s">
        <v>1549</v>
      </c>
      <c r="C481" s="5" t="s">
        <v>97</v>
      </c>
      <c r="D481" s="5" t="s">
        <v>3095</v>
      </c>
      <c r="E481" s="5" t="s">
        <v>3096</v>
      </c>
      <c r="F481" s="5" t="s">
        <v>3097</v>
      </c>
      <c r="G481" s="5" t="s">
        <v>1819</v>
      </c>
      <c r="J481" s="5" t="s">
        <v>3282</v>
      </c>
    </row>
    <row r="482" spans="1:10" ht="11.25">
      <c r="A482" s="5">
        <v>481</v>
      </c>
      <c r="B482" s="5" t="s">
        <v>1549</v>
      </c>
      <c r="C482" s="5" t="s">
        <v>97</v>
      </c>
      <c r="D482" s="5" t="s">
        <v>3098</v>
      </c>
      <c r="E482" s="5" t="s">
        <v>3099</v>
      </c>
      <c r="F482" s="5" t="s">
        <v>3100</v>
      </c>
      <c r="G482" s="5" t="s">
        <v>1942</v>
      </c>
      <c r="J482" s="5" t="s">
        <v>3282</v>
      </c>
    </row>
    <row r="483" spans="1:10" ht="11.25">
      <c r="A483" s="5">
        <v>482</v>
      </c>
      <c r="B483" s="5" t="s">
        <v>1549</v>
      </c>
      <c r="C483" s="5" t="s">
        <v>97</v>
      </c>
      <c r="D483" s="5" t="s">
        <v>3101</v>
      </c>
      <c r="E483" s="5" t="s">
        <v>3102</v>
      </c>
      <c r="F483" s="5" t="s">
        <v>3103</v>
      </c>
      <c r="G483" s="5" t="s">
        <v>1748</v>
      </c>
      <c r="J483" s="5" t="s">
        <v>3282</v>
      </c>
    </row>
    <row r="484" spans="1:10" ht="11.25">
      <c r="A484" s="5">
        <v>483</v>
      </c>
      <c r="B484" s="5" t="s">
        <v>1549</v>
      </c>
      <c r="C484" s="5" t="s">
        <v>97</v>
      </c>
      <c r="D484" s="5" t="s">
        <v>3104</v>
      </c>
      <c r="E484" s="5" t="s">
        <v>3105</v>
      </c>
      <c r="F484" s="5" t="s">
        <v>3106</v>
      </c>
      <c r="G484" s="5" t="s">
        <v>1557</v>
      </c>
      <c r="J484" s="5" t="s">
        <v>3282</v>
      </c>
    </row>
    <row r="485" spans="1:10" ht="11.25">
      <c r="A485" s="5">
        <v>484</v>
      </c>
      <c r="B485" s="5" t="s">
        <v>1549</v>
      </c>
      <c r="C485" s="5" t="s">
        <v>97</v>
      </c>
      <c r="D485" s="5" t="s">
        <v>3107</v>
      </c>
      <c r="E485" s="5" t="s">
        <v>3108</v>
      </c>
      <c r="F485" s="5" t="s">
        <v>3109</v>
      </c>
      <c r="G485" s="5" t="s">
        <v>2031</v>
      </c>
      <c r="J485" s="5" t="s">
        <v>3282</v>
      </c>
    </row>
    <row r="486" spans="1:10" ht="11.25">
      <c r="A486" s="5">
        <v>485</v>
      </c>
      <c r="B486" s="5" t="s">
        <v>1549</v>
      </c>
      <c r="C486" s="5" t="s">
        <v>97</v>
      </c>
      <c r="D486" s="5" t="s">
        <v>3110</v>
      </c>
      <c r="E486" s="5" t="s">
        <v>3111</v>
      </c>
      <c r="F486" s="5" t="s">
        <v>3112</v>
      </c>
      <c r="G486" s="5" t="s">
        <v>2114</v>
      </c>
      <c r="J486" s="5" t="s">
        <v>3282</v>
      </c>
    </row>
    <row r="487" spans="1:10" ht="11.25">
      <c r="A487" s="5">
        <v>486</v>
      </c>
      <c r="B487" s="5" t="s">
        <v>1549</v>
      </c>
      <c r="C487" s="5" t="s">
        <v>97</v>
      </c>
      <c r="D487" s="5" t="s">
        <v>3113</v>
      </c>
      <c r="E487" s="5" t="s">
        <v>3114</v>
      </c>
      <c r="F487" s="5" t="s">
        <v>3115</v>
      </c>
      <c r="G487" s="5" t="s">
        <v>1576</v>
      </c>
      <c r="H487" s="5" t="s">
        <v>3116</v>
      </c>
      <c r="J487" s="5" t="s">
        <v>3282</v>
      </c>
    </row>
    <row r="488" spans="1:10" ht="11.25">
      <c r="A488" s="5">
        <v>487</v>
      </c>
      <c r="B488" s="5" t="s">
        <v>1549</v>
      </c>
      <c r="C488" s="5" t="s">
        <v>97</v>
      </c>
      <c r="D488" s="5" t="s">
        <v>3117</v>
      </c>
      <c r="E488" s="5" t="s">
        <v>3118</v>
      </c>
      <c r="F488" s="5" t="s">
        <v>3119</v>
      </c>
      <c r="G488" s="5" t="s">
        <v>1671</v>
      </c>
      <c r="J488" s="5" t="s">
        <v>3282</v>
      </c>
    </row>
    <row r="489" spans="1:10" ht="11.25">
      <c r="A489" s="5">
        <v>488</v>
      </c>
      <c r="B489" s="5" t="s">
        <v>1549</v>
      </c>
      <c r="C489" s="5" t="s">
        <v>97</v>
      </c>
      <c r="D489" s="5" t="s">
        <v>3120</v>
      </c>
      <c r="E489" s="5" t="s">
        <v>3121</v>
      </c>
      <c r="F489" s="5" t="s">
        <v>3122</v>
      </c>
      <c r="G489" s="5" t="s">
        <v>1580</v>
      </c>
      <c r="J489" s="5" t="s">
        <v>3282</v>
      </c>
    </row>
    <row r="490" spans="1:10" ht="11.25">
      <c r="A490" s="5">
        <v>489</v>
      </c>
      <c r="B490" s="5" t="s">
        <v>1549</v>
      </c>
      <c r="C490" s="5" t="s">
        <v>97</v>
      </c>
      <c r="D490" s="5" t="s">
        <v>3123</v>
      </c>
      <c r="E490" s="5" t="s">
        <v>3124</v>
      </c>
      <c r="F490" s="5" t="s">
        <v>1594</v>
      </c>
      <c r="G490" s="5" t="s">
        <v>1849</v>
      </c>
      <c r="J490" s="5" t="s">
        <v>3282</v>
      </c>
    </row>
    <row r="491" spans="1:10" ht="11.25">
      <c r="A491" s="5">
        <v>490</v>
      </c>
      <c r="B491" s="5" t="s">
        <v>1549</v>
      </c>
      <c r="C491" s="5" t="s">
        <v>97</v>
      </c>
      <c r="D491" s="5" t="s">
        <v>3125</v>
      </c>
      <c r="E491" s="5" t="s">
        <v>3126</v>
      </c>
      <c r="F491" s="5" t="s">
        <v>3127</v>
      </c>
      <c r="G491" s="5" t="s">
        <v>1561</v>
      </c>
      <c r="H491" s="5" t="s">
        <v>3128</v>
      </c>
      <c r="J491" s="5" t="s">
        <v>3282</v>
      </c>
    </row>
    <row r="492" spans="1:10" ht="11.25">
      <c r="A492" s="5">
        <v>491</v>
      </c>
      <c r="B492" s="5" t="s">
        <v>1549</v>
      </c>
      <c r="C492" s="5" t="s">
        <v>97</v>
      </c>
      <c r="D492" s="5" t="s">
        <v>3129</v>
      </c>
      <c r="E492" s="5" t="s">
        <v>3130</v>
      </c>
      <c r="F492" s="5" t="s">
        <v>3131</v>
      </c>
      <c r="G492" s="5" t="s">
        <v>1561</v>
      </c>
      <c r="H492" s="5" t="s">
        <v>3132</v>
      </c>
      <c r="J492" s="5" t="s">
        <v>3282</v>
      </c>
    </row>
    <row r="493" spans="1:10" ht="11.25">
      <c r="A493" s="5">
        <v>492</v>
      </c>
      <c r="B493" s="5" t="s">
        <v>1549</v>
      </c>
      <c r="C493" s="5" t="s">
        <v>97</v>
      </c>
      <c r="D493" s="5" t="s">
        <v>3133</v>
      </c>
      <c r="E493" s="5" t="s">
        <v>3134</v>
      </c>
      <c r="F493" s="5" t="s">
        <v>3135</v>
      </c>
      <c r="G493" s="5" t="s">
        <v>1557</v>
      </c>
      <c r="H493" s="5" t="s">
        <v>3136</v>
      </c>
      <c r="J493" s="5" t="s">
        <v>3282</v>
      </c>
    </row>
    <row r="494" spans="1:10" ht="11.25">
      <c r="A494" s="5">
        <v>493</v>
      </c>
      <c r="B494" s="5" t="s">
        <v>1549</v>
      </c>
      <c r="C494" s="5" t="s">
        <v>97</v>
      </c>
      <c r="D494" s="5" t="s">
        <v>3137</v>
      </c>
      <c r="E494" s="5" t="s">
        <v>3138</v>
      </c>
      <c r="F494" s="5" t="s">
        <v>3139</v>
      </c>
      <c r="G494" s="5" t="s">
        <v>2066</v>
      </c>
      <c r="J494" s="5" t="s">
        <v>3282</v>
      </c>
    </row>
    <row r="495" spans="1:10" ht="11.25">
      <c r="A495" s="5">
        <v>494</v>
      </c>
      <c r="B495" s="5" t="s">
        <v>1549</v>
      </c>
      <c r="C495" s="5" t="s">
        <v>97</v>
      </c>
      <c r="D495" s="5" t="s">
        <v>3140</v>
      </c>
      <c r="E495" s="5" t="s">
        <v>3141</v>
      </c>
      <c r="F495" s="5" t="s">
        <v>3142</v>
      </c>
      <c r="G495" s="5" t="s">
        <v>1616</v>
      </c>
      <c r="J495" s="5" t="s">
        <v>3282</v>
      </c>
    </row>
    <row r="496" spans="1:10" ht="11.25">
      <c r="A496" s="5">
        <v>495</v>
      </c>
      <c r="B496" s="5" t="s">
        <v>1549</v>
      </c>
      <c r="C496" s="5" t="s">
        <v>97</v>
      </c>
      <c r="D496" s="5" t="s">
        <v>3143</v>
      </c>
      <c r="E496" s="5" t="s">
        <v>3144</v>
      </c>
      <c r="F496" s="5" t="s">
        <v>3145</v>
      </c>
      <c r="G496" s="5" t="s">
        <v>1819</v>
      </c>
      <c r="J496" s="5" t="s">
        <v>3282</v>
      </c>
    </row>
    <row r="497" spans="1:10" ht="11.25">
      <c r="A497" s="5">
        <v>496</v>
      </c>
      <c r="B497" s="5" t="s">
        <v>1549</v>
      </c>
      <c r="C497" s="5" t="s">
        <v>97</v>
      </c>
      <c r="D497" s="5" t="s">
        <v>3146</v>
      </c>
      <c r="E497" s="5" t="s">
        <v>3147</v>
      </c>
      <c r="F497" s="5" t="s">
        <v>3148</v>
      </c>
      <c r="G497" s="5" t="s">
        <v>3149</v>
      </c>
      <c r="J497" s="5" t="s">
        <v>3282</v>
      </c>
    </row>
    <row r="498" spans="1:10" ht="11.25">
      <c r="A498" s="5">
        <v>497</v>
      </c>
      <c r="B498" s="5" t="s">
        <v>1549</v>
      </c>
      <c r="C498" s="5" t="s">
        <v>97</v>
      </c>
      <c r="D498" s="5" t="s">
        <v>3150</v>
      </c>
      <c r="E498" s="5" t="s">
        <v>3151</v>
      </c>
      <c r="F498" s="5" t="s">
        <v>3152</v>
      </c>
      <c r="G498" s="5" t="s">
        <v>1671</v>
      </c>
      <c r="H498" s="5" t="s">
        <v>3153</v>
      </c>
      <c r="J498" s="5" t="s">
        <v>3282</v>
      </c>
    </row>
    <row r="499" spans="1:10" ht="11.25">
      <c r="A499" s="5">
        <v>498</v>
      </c>
      <c r="B499" s="5" t="s">
        <v>1549</v>
      </c>
      <c r="C499" s="5" t="s">
        <v>97</v>
      </c>
      <c r="D499" s="5" t="s">
        <v>3154</v>
      </c>
      <c r="E499" s="5" t="s">
        <v>3155</v>
      </c>
      <c r="F499" s="5" t="s">
        <v>3156</v>
      </c>
      <c r="G499" s="5" t="s">
        <v>1654</v>
      </c>
      <c r="J499" s="5" t="s">
        <v>3282</v>
      </c>
    </row>
    <row r="500" spans="1:10" ht="11.25">
      <c r="A500" s="5">
        <v>499</v>
      </c>
      <c r="B500" s="5" t="s">
        <v>1549</v>
      </c>
      <c r="C500" s="5" t="s">
        <v>97</v>
      </c>
      <c r="D500" s="5" t="s">
        <v>3157</v>
      </c>
      <c r="E500" s="5" t="s">
        <v>3158</v>
      </c>
      <c r="F500" s="5" t="s">
        <v>3159</v>
      </c>
      <c r="G500" s="5" t="s">
        <v>1557</v>
      </c>
      <c r="J500" s="5" t="s">
        <v>3282</v>
      </c>
    </row>
    <row r="501" spans="1:10" ht="11.25">
      <c r="A501" s="5">
        <v>500</v>
      </c>
      <c r="B501" s="5" t="s">
        <v>1549</v>
      </c>
      <c r="C501" s="5" t="s">
        <v>97</v>
      </c>
      <c r="D501" s="5" t="s">
        <v>3160</v>
      </c>
      <c r="E501" s="5" t="s">
        <v>3161</v>
      </c>
      <c r="F501" s="5" t="s">
        <v>3162</v>
      </c>
      <c r="G501" s="5" t="s">
        <v>1819</v>
      </c>
      <c r="J501" s="5" t="s">
        <v>3282</v>
      </c>
    </row>
    <row r="502" spans="1:10" ht="11.25">
      <c r="A502" s="5">
        <v>501</v>
      </c>
      <c r="B502" s="5" t="s">
        <v>1549</v>
      </c>
      <c r="C502" s="5" t="s">
        <v>97</v>
      </c>
      <c r="D502" s="5" t="s">
        <v>3163</v>
      </c>
      <c r="E502" s="5" t="s">
        <v>3164</v>
      </c>
      <c r="F502" s="5" t="s">
        <v>3165</v>
      </c>
      <c r="G502" s="5" t="s">
        <v>1942</v>
      </c>
      <c r="J502" s="5" t="s">
        <v>3282</v>
      </c>
    </row>
    <row r="503" spans="1:10" ht="11.25">
      <c r="A503" s="5">
        <v>502</v>
      </c>
      <c r="B503" s="5" t="s">
        <v>1549</v>
      </c>
      <c r="C503" s="5" t="s">
        <v>97</v>
      </c>
      <c r="D503" s="5" t="s">
        <v>3166</v>
      </c>
      <c r="E503" s="5" t="s">
        <v>3167</v>
      </c>
      <c r="F503" s="5" t="s">
        <v>3168</v>
      </c>
      <c r="G503" s="5" t="s">
        <v>2110</v>
      </c>
      <c r="J503" s="5" t="s">
        <v>3282</v>
      </c>
    </row>
    <row r="504" spans="1:10" ht="11.25">
      <c r="A504" s="5">
        <v>503</v>
      </c>
      <c r="B504" s="5" t="s">
        <v>1549</v>
      </c>
      <c r="C504" s="5" t="s">
        <v>97</v>
      </c>
      <c r="D504" s="5" t="s">
        <v>3169</v>
      </c>
      <c r="E504" s="5" t="s">
        <v>3170</v>
      </c>
      <c r="F504" s="5" t="s">
        <v>3171</v>
      </c>
      <c r="G504" s="5" t="s">
        <v>1623</v>
      </c>
      <c r="H504" s="5" t="s">
        <v>3172</v>
      </c>
      <c r="J504" s="5" t="s">
        <v>3282</v>
      </c>
    </row>
    <row r="505" spans="1:10" ht="11.25">
      <c r="A505" s="5">
        <v>504</v>
      </c>
      <c r="B505" s="5" t="s">
        <v>1549</v>
      </c>
      <c r="C505" s="5" t="s">
        <v>97</v>
      </c>
      <c r="D505" s="5" t="s">
        <v>3173</v>
      </c>
      <c r="E505" s="5" t="s">
        <v>3174</v>
      </c>
      <c r="F505" s="5" t="s">
        <v>3175</v>
      </c>
      <c r="G505" s="5" t="s">
        <v>1843</v>
      </c>
      <c r="J505" s="5" t="s">
        <v>3282</v>
      </c>
    </row>
    <row r="506" spans="1:10" ht="11.25">
      <c r="A506" s="5">
        <v>505</v>
      </c>
      <c r="B506" s="5" t="s">
        <v>1549</v>
      </c>
      <c r="C506" s="5" t="s">
        <v>97</v>
      </c>
      <c r="D506" s="5" t="s">
        <v>3176</v>
      </c>
      <c r="E506" s="5" t="s">
        <v>3177</v>
      </c>
      <c r="F506" s="5" t="s">
        <v>3178</v>
      </c>
      <c r="G506" s="5" t="s">
        <v>1819</v>
      </c>
      <c r="J506" s="5" t="s">
        <v>3282</v>
      </c>
    </row>
    <row r="507" spans="1:10" ht="11.25">
      <c r="A507" s="5">
        <v>506</v>
      </c>
      <c r="B507" s="5" t="s">
        <v>1549</v>
      </c>
      <c r="C507" s="5" t="s">
        <v>97</v>
      </c>
      <c r="D507" s="5" t="s">
        <v>3179</v>
      </c>
      <c r="E507" s="5" t="s">
        <v>3180</v>
      </c>
      <c r="F507" s="5" t="s">
        <v>3181</v>
      </c>
      <c r="G507" s="5" t="s">
        <v>1843</v>
      </c>
      <c r="J507" s="5" t="s">
        <v>3282</v>
      </c>
    </row>
    <row r="508" spans="1:10" ht="11.25">
      <c r="A508" s="5">
        <v>507</v>
      </c>
      <c r="B508" s="5" t="s">
        <v>1549</v>
      </c>
      <c r="C508" s="5" t="s">
        <v>97</v>
      </c>
      <c r="D508" s="5" t="s">
        <v>3182</v>
      </c>
      <c r="E508" s="5" t="s">
        <v>3183</v>
      </c>
      <c r="F508" s="5" t="s">
        <v>3184</v>
      </c>
      <c r="G508" s="5" t="s">
        <v>1925</v>
      </c>
      <c r="J508" s="5" t="s">
        <v>3282</v>
      </c>
    </row>
    <row r="509" spans="1:10" ht="11.25">
      <c r="A509" s="5">
        <v>508</v>
      </c>
      <c r="B509" s="5" t="s">
        <v>1549</v>
      </c>
      <c r="C509" s="5" t="s">
        <v>97</v>
      </c>
      <c r="D509" s="5" t="s">
        <v>3185</v>
      </c>
      <c r="E509" s="5" t="s">
        <v>3186</v>
      </c>
      <c r="F509" s="5" t="s">
        <v>3187</v>
      </c>
      <c r="G509" s="5" t="s">
        <v>1975</v>
      </c>
      <c r="J509" s="5" t="s">
        <v>3282</v>
      </c>
    </row>
    <row r="510" spans="1:10" ht="11.25">
      <c r="A510" s="5">
        <v>509</v>
      </c>
      <c r="B510" s="5" t="s">
        <v>1549</v>
      </c>
      <c r="C510" s="5" t="s">
        <v>97</v>
      </c>
      <c r="D510" s="5" t="s">
        <v>3188</v>
      </c>
      <c r="E510" s="5" t="s">
        <v>3189</v>
      </c>
      <c r="F510" s="5" t="s">
        <v>3190</v>
      </c>
      <c r="G510" s="5" t="s">
        <v>1763</v>
      </c>
      <c r="H510" s="5" t="s">
        <v>3191</v>
      </c>
      <c r="J510" s="5" t="s">
        <v>3282</v>
      </c>
    </row>
    <row r="511" spans="1:10" ht="11.25">
      <c r="A511" s="5">
        <v>510</v>
      </c>
      <c r="B511" s="5" t="s">
        <v>1549</v>
      </c>
      <c r="C511" s="5" t="s">
        <v>97</v>
      </c>
      <c r="D511" s="5" t="s">
        <v>3192</v>
      </c>
      <c r="E511" s="5" t="s">
        <v>3193</v>
      </c>
      <c r="F511" s="5" t="s">
        <v>3194</v>
      </c>
      <c r="G511" s="5" t="s">
        <v>1763</v>
      </c>
      <c r="J511" s="5" t="s">
        <v>3282</v>
      </c>
    </row>
    <row r="512" spans="1:10" ht="11.25">
      <c r="A512" s="5">
        <v>511</v>
      </c>
      <c r="B512" s="5" t="s">
        <v>1549</v>
      </c>
      <c r="C512" s="5" t="s">
        <v>97</v>
      </c>
      <c r="D512" s="5" t="s">
        <v>3195</v>
      </c>
      <c r="E512" s="5" t="s">
        <v>3196</v>
      </c>
      <c r="F512" s="5" t="s">
        <v>3197</v>
      </c>
      <c r="G512" s="5" t="s">
        <v>1812</v>
      </c>
      <c r="J512" s="5" t="s">
        <v>3282</v>
      </c>
    </row>
    <row r="513" spans="1:10" ht="11.25">
      <c r="A513" s="5">
        <v>512</v>
      </c>
      <c r="B513" s="5" t="s">
        <v>1549</v>
      </c>
      <c r="C513" s="5" t="s">
        <v>97</v>
      </c>
      <c r="D513" s="5" t="s">
        <v>3198</v>
      </c>
      <c r="E513" s="5" t="s">
        <v>3199</v>
      </c>
      <c r="F513" s="5" t="s">
        <v>3200</v>
      </c>
      <c r="G513" s="5" t="s">
        <v>1576</v>
      </c>
      <c r="J513" s="5" t="s">
        <v>3282</v>
      </c>
    </row>
    <row r="514" spans="1:10" ht="11.25">
      <c r="A514" s="5">
        <v>513</v>
      </c>
      <c r="B514" s="5" t="s">
        <v>1549</v>
      </c>
      <c r="C514" s="5" t="s">
        <v>97</v>
      </c>
      <c r="D514" s="5" t="s">
        <v>1847</v>
      </c>
      <c r="E514" s="5" t="s">
        <v>3202</v>
      </c>
      <c r="F514" s="5" t="s">
        <v>1848</v>
      </c>
      <c r="G514" s="5" t="s">
        <v>1849</v>
      </c>
      <c r="J514" s="5" t="s">
        <v>3282</v>
      </c>
    </row>
    <row r="515" spans="1:10" ht="11.25">
      <c r="A515" s="5">
        <v>514</v>
      </c>
      <c r="B515" s="5" t="s">
        <v>1549</v>
      </c>
      <c r="C515" s="5" t="s">
        <v>97</v>
      </c>
      <c r="D515" s="5" t="s">
        <v>3201</v>
      </c>
      <c r="E515" s="5" t="s">
        <v>3202</v>
      </c>
      <c r="F515" s="5" t="s">
        <v>1848</v>
      </c>
      <c r="G515" s="5" t="s">
        <v>1704</v>
      </c>
      <c r="J515" s="5" t="s">
        <v>3282</v>
      </c>
    </row>
    <row r="516" spans="1:10" ht="11.25">
      <c r="A516" s="5">
        <v>515</v>
      </c>
      <c r="B516" s="5" t="s">
        <v>1549</v>
      </c>
      <c r="C516" s="5" t="s">
        <v>97</v>
      </c>
      <c r="D516" s="5" t="s">
        <v>3203</v>
      </c>
      <c r="E516" s="5" t="s">
        <v>3204</v>
      </c>
      <c r="F516" s="5" t="s">
        <v>3205</v>
      </c>
      <c r="G516" s="5" t="s">
        <v>1954</v>
      </c>
      <c r="J516" s="5" t="s">
        <v>3282</v>
      </c>
    </row>
    <row r="517" spans="1:10" ht="11.25">
      <c r="A517" s="5">
        <v>516</v>
      </c>
      <c r="B517" s="5" t="s">
        <v>1549</v>
      </c>
      <c r="C517" s="5" t="s">
        <v>97</v>
      </c>
      <c r="D517" s="5" t="s">
        <v>3206</v>
      </c>
      <c r="E517" s="5" t="s">
        <v>3207</v>
      </c>
      <c r="F517" s="5" t="s">
        <v>3208</v>
      </c>
      <c r="G517" s="5" t="s">
        <v>1722</v>
      </c>
      <c r="J517" s="5" t="s">
        <v>3282</v>
      </c>
    </row>
    <row r="518" spans="1:10" ht="11.25">
      <c r="A518" s="5">
        <v>517</v>
      </c>
      <c r="B518" s="5" t="s">
        <v>1549</v>
      </c>
      <c r="C518" s="5" t="s">
        <v>97</v>
      </c>
      <c r="D518" s="5" t="s">
        <v>3209</v>
      </c>
      <c r="E518" s="5" t="s">
        <v>3210</v>
      </c>
      <c r="F518" s="5" t="s">
        <v>3211</v>
      </c>
      <c r="G518" s="5" t="s">
        <v>1616</v>
      </c>
      <c r="J518" s="5" t="s">
        <v>3282</v>
      </c>
    </row>
    <row r="519" spans="1:10" ht="11.25">
      <c r="A519" s="5">
        <v>518</v>
      </c>
      <c r="B519" s="5" t="s">
        <v>1549</v>
      </c>
      <c r="C519" s="5" t="s">
        <v>97</v>
      </c>
      <c r="D519" s="5" t="s">
        <v>3212</v>
      </c>
      <c r="E519" s="5" t="s">
        <v>3213</v>
      </c>
      <c r="F519" s="5" t="s">
        <v>3214</v>
      </c>
      <c r="G519" s="5" t="s">
        <v>1712</v>
      </c>
      <c r="J519" s="5" t="s">
        <v>3282</v>
      </c>
    </row>
    <row r="520" spans="1:10" ht="11.25">
      <c r="A520" s="5">
        <v>519</v>
      </c>
      <c r="B520" s="5" t="s">
        <v>1549</v>
      </c>
      <c r="C520" s="5" t="s">
        <v>97</v>
      </c>
      <c r="D520" s="5" t="s">
        <v>3215</v>
      </c>
      <c r="E520" s="5" t="s">
        <v>3216</v>
      </c>
      <c r="F520" s="5" t="s">
        <v>3217</v>
      </c>
      <c r="G520" s="5" t="s">
        <v>3218</v>
      </c>
      <c r="J520" s="5" t="s">
        <v>3282</v>
      </c>
    </row>
    <row r="521" spans="1:10" ht="11.25">
      <c r="A521" s="5">
        <v>520</v>
      </c>
      <c r="B521" s="5" t="s">
        <v>1549</v>
      </c>
      <c r="C521" s="5" t="s">
        <v>97</v>
      </c>
      <c r="D521" s="5" t="s">
        <v>3219</v>
      </c>
      <c r="E521" s="5" t="s">
        <v>3220</v>
      </c>
      <c r="F521" s="5" t="s">
        <v>3221</v>
      </c>
      <c r="G521" s="5" t="s">
        <v>1561</v>
      </c>
      <c r="J521" s="5" t="s">
        <v>3282</v>
      </c>
    </row>
    <row r="522" spans="1:10" ht="11.25">
      <c r="A522" s="5">
        <v>521</v>
      </c>
      <c r="B522" s="5" t="s">
        <v>1549</v>
      </c>
      <c r="C522" s="5" t="s">
        <v>97</v>
      </c>
      <c r="D522" s="5" t="s">
        <v>3222</v>
      </c>
      <c r="E522" s="5" t="s">
        <v>3223</v>
      </c>
      <c r="F522" s="5" t="s">
        <v>3224</v>
      </c>
      <c r="G522" s="5" t="s">
        <v>1602</v>
      </c>
      <c r="J522" s="5" t="s">
        <v>3282</v>
      </c>
    </row>
    <row r="523" spans="1:10" ht="11.25">
      <c r="A523" s="5">
        <v>522</v>
      </c>
      <c r="B523" s="5" t="s">
        <v>1549</v>
      </c>
      <c r="C523" s="5" t="s">
        <v>97</v>
      </c>
      <c r="D523" s="5" t="s">
        <v>3225</v>
      </c>
      <c r="E523" s="5" t="s">
        <v>3226</v>
      </c>
      <c r="F523" s="5" t="s">
        <v>3227</v>
      </c>
      <c r="G523" s="5" t="s">
        <v>1722</v>
      </c>
      <c r="H523" s="5" t="s">
        <v>3228</v>
      </c>
      <c r="J523" s="5" t="s">
        <v>3282</v>
      </c>
    </row>
    <row r="524" spans="1:10" ht="11.25">
      <c r="A524" s="5">
        <v>523</v>
      </c>
      <c r="B524" s="5" t="s">
        <v>1549</v>
      </c>
      <c r="C524" s="5" t="s">
        <v>97</v>
      </c>
      <c r="D524" s="5" t="s">
        <v>3229</v>
      </c>
      <c r="E524" s="5" t="s">
        <v>3230</v>
      </c>
      <c r="F524" s="5" t="s">
        <v>3231</v>
      </c>
      <c r="G524" s="5" t="s">
        <v>1968</v>
      </c>
      <c r="J524" s="5" t="s">
        <v>3282</v>
      </c>
    </row>
    <row r="525" spans="1:10" ht="11.25">
      <c r="A525" s="5">
        <v>524</v>
      </c>
      <c r="B525" s="5" t="s">
        <v>1549</v>
      </c>
      <c r="C525" s="5" t="s">
        <v>97</v>
      </c>
      <c r="D525" s="5" t="s">
        <v>3232</v>
      </c>
      <c r="E525" s="5" t="s">
        <v>3233</v>
      </c>
      <c r="F525" s="5" t="s">
        <v>3234</v>
      </c>
      <c r="G525" s="5" t="s">
        <v>1843</v>
      </c>
      <c r="H525" s="5" t="s">
        <v>3235</v>
      </c>
      <c r="J525" s="5" t="s">
        <v>3282</v>
      </c>
    </row>
    <row r="526" spans="1:10" ht="11.25">
      <c r="A526" s="5">
        <v>525</v>
      </c>
      <c r="B526" s="5" t="s">
        <v>1549</v>
      </c>
      <c r="C526" s="5" t="s">
        <v>97</v>
      </c>
      <c r="D526" s="5" t="s">
        <v>3236</v>
      </c>
      <c r="E526" s="5" t="s">
        <v>3237</v>
      </c>
      <c r="F526" s="5" t="s">
        <v>3238</v>
      </c>
      <c r="G526" s="5" t="s">
        <v>3239</v>
      </c>
      <c r="J526" s="5" t="s">
        <v>3282</v>
      </c>
    </row>
    <row r="527" spans="1:10" ht="11.25">
      <c r="A527" s="5">
        <v>526</v>
      </c>
      <c r="B527" s="5" t="s">
        <v>1549</v>
      </c>
      <c r="C527" s="5" t="s">
        <v>97</v>
      </c>
      <c r="D527" s="5" t="s">
        <v>3240</v>
      </c>
      <c r="E527" s="5" t="s">
        <v>3241</v>
      </c>
      <c r="F527" s="5" t="s">
        <v>3242</v>
      </c>
      <c r="G527" s="5" t="s">
        <v>2031</v>
      </c>
      <c r="J527" s="5" t="s">
        <v>3282</v>
      </c>
    </row>
    <row r="528" spans="1:10" ht="11.25">
      <c r="A528" s="5">
        <v>527</v>
      </c>
      <c r="B528" s="5" t="s">
        <v>1549</v>
      </c>
      <c r="C528" s="5" t="s">
        <v>97</v>
      </c>
      <c r="D528" s="5" t="s">
        <v>3243</v>
      </c>
      <c r="E528" s="5" t="s">
        <v>3244</v>
      </c>
      <c r="F528" s="5" t="s">
        <v>3245</v>
      </c>
      <c r="G528" s="5" t="s">
        <v>1797</v>
      </c>
      <c r="H528" s="5" t="s">
        <v>3228</v>
      </c>
      <c r="J528" s="5" t="s">
        <v>3282</v>
      </c>
    </row>
    <row r="529" spans="1:10" ht="11.25">
      <c r="A529" s="5">
        <v>528</v>
      </c>
      <c r="B529" s="5" t="s">
        <v>1549</v>
      </c>
      <c r="C529" s="5" t="s">
        <v>97</v>
      </c>
      <c r="D529" s="5" t="s">
        <v>3246</v>
      </c>
      <c r="E529" s="5" t="s">
        <v>3247</v>
      </c>
      <c r="F529" s="5" t="s">
        <v>3248</v>
      </c>
      <c r="G529" s="5" t="s">
        <v>1797</v>
      </c>
      <c r="J529" s="5" t="s">
        <v>3282</v>
      </c>
    </row>
    <row r="530" spans="1:10" ht="11.25">
      <c r="A530" s="5">
        <v>529</v>
      </c>
      <c r="B530" s="5" t="s">
        <v>1549</v>
      </c>
      <c r="C530" s="5" t="s">
        <v>97</v>
      </c>
      <c r="D530" s="5" t="s">
        <v>3249</v>
      </c>
      <c r="E530" s="5" t="s">
        <v>3250</v>
      </c>
      <c r="F530" s="5" t="s">
        <v>3251</v>
      </c>
      <c r="G530" s="5" t="s">
        <v>2031</v>
      </c>
      <c r="J530" s="5" t="s">
        <v>3282</v>
      </c>
    </row>
    <row r="531" spans="1:10" ht="11.25">
      <c r="A531" s="5">
        <v>530</v>
      </c>
      <c r="B531" s="5" t="s">
        <v>1549</v>
      </c>
      <c r="C531" s="5" t="s">
        <v>97</v>
      </c>
      <c r="D531" s="5" t="s">
        <v>3252</v>
      </c>
      <c r="E531" s="5" t="s">
        <v>3253</v>
      </c>
      <c r="F531" s="5" t="s">
        <v>3254</v>
      </c>
      <c r="G531" s="5" t="s">
        <v>1843</v>
      </c>
      <c r="H531" s="5" t="s">
        <v>3255</v>
      </c>
      <c r="J531" s="5" t="s">
        <v>3282</v>
      </c>
    </row>
    <row r="532" spans="1:10" ht="11.25">
      <c r="A532" s="5">
        <v>531</v>
      </c>
      <c r="B532" s="5" t="s">
        <v>1549</v>
      </c>
      <c r="C532" s="5" t="s">
        <v>97</v>
      </c>
      <c r="D532" s="5" t="s">
        <v>3256</v>
      </c>
      <c r="E532" s="5" t="s">
        <v>3257</v>
      </c>
      <c r="F532" s="5" t="s">
        <v>3258</v>
      </c>
      <c r="G532" s="5" t="s">
        <v>1819</v>
      </c>
      <c r="J532" s="5" t="s">
        <v>3282</v>
      </c>
    </row>
    <row r="533" spans="1:10" ht="11.25">
      <c r="A533" s="5">
        <v>532</v>
      </c>
      <c r="B533" s="5" t="s">
        <v>1549</v>
      </c>
      <c r="C533" s="5" t="s">
        <v>97</v>
      </c>
      <c r="D533" s="5" t="s">
        <v>3259</v>
      </c>
      <c r="E533" s="5" t="s">
        <v>3260</v>
      </c>
      <c r="F533" s="5" t="s">
        <v>3261</v>
      </c>
      <c r="G533" s="5" t="s">
        <v>2828</v>
      </c>
      <c r="J533" s="5" t="s">
        <v>3282</v>
      </c>
    </row>
    <row r="534" spans="1:10" ht="11.25">
      <c r="A534" s="5">
        <v>533</v>
      </c>
      <c r="B534" s="5" t="s">
        <v>1549</v>
      </c>
      <c r="C534" s="5" t="s">
        <v>97</v>
      </c>
      <c r="D534" s="5" t="s">
        <v>3262</v>
      </c>
      <c r="E534" s="5" t="s">
        <v>3263</v>
      </c>
      <c r="F534" s="5" t="s">
        <v>3264</v>
      </c>
      <c r="G534" s="5" t="s">
        <v>3265</v>
      </c>
      <c r="J534" s="5" t="s">
        <v>3282</v>
      </c>
    </row>
    <row r="535" spans="1:10" ht="11.25">
      <c r="A535" s="5">
        <v>534</v>
      </c>
      <c r="B535" s="5" t="s">
        <v>1549</v>
      </c>
      <c r="C535" s="5" t="s">
        <v>97</v>
      </c>
      <c r="D535" s="5" t="s">
        <v>3266</v>
      </c>
      <c r="E535" s="5" t="s">
        <v>3267</v>
      </c>
      <c r="F535" s="5" t="s">
        <v>3268</v>
      </c>
      <c r="G535" s="5" t="s">
        <v>3269</v>
      </c>
      <c r="J535" s="5" t="s">
        <v>3282</v>
      </c>
    </row>
    <row r="536" spans="1:10" ht="11.25">
      <c r="A536" s="5">
        <v>535</v>
      </c>
      <c r="B536" s="5" t="s">
        <v>1549</v>
      </c>
      <c r="C536" s="5" t="s">
        <v>97</v>
      </c>
      <c r="D536" s="5" t="s">
        <v>3270</v>
      </c>
      <c r="E536" s="5" t="s">
        <v>3271</v>
      </c>
      <c r="F536" s="5" t="s">
        <v>1552</v>
      </c>
      <c r="G536" s="5" t="s">
        <v>3272</v>
      </c>
      <c r="J536" s="5" t="s">
        <v>3282</v>
      </c>
    </row>
    <row r="537" spans="1:10" ht="11.25">
      <c r="A537" s="5">
        <v>536</v>
      </c>
      <c r="B537" s="5" t="s">
        <v>1549</v>
      </c>
      <c r="C537" s="5" t="s">
        <v>97</v>
      </c>
      <c r="D537" s="5" t="s">
        <v>3273</v>
      </c>
      <c r="E537" s="5" t="s">
        <v>3274</v>
      </c>
      <c r="F537" s="5" t="s">
        <v>1552</v>
      </c>
      <c r="G537" s="5" t="s">
        <v>3275</v>
      </c>
      <c r="J537" s="5" t="s">
        <v>3282</v>
      </c>
    </row>
    <row r="538" spans="1:10" ht="11.25">
      <c r="A538" s="5">
        <v>537</v>
      </c>
      <c r="B538" s="5" t="s">
        <v>1549</v>
      </c>
      <c r="C538" s="5" t="s">
        <v>97</v>
      </c>
      <c r="D538" s="5" t="s">
        <v>3276</v>
      </c>
      <c r="E538" s="5" t="s">
        <v>3277</v>
      </c>
      <c r="F538" s="5" t="s">
        <v>3278</v>
      </c>
      <c r="G538" s="5" t="s">
        <v>3149</v>
      </c>
      <c r="J538" s="5" t="s">
        <v>3282</v>
      </c>
    </row>
    <row r="539" spans="1:10" ht="11.25">
      <c r="A539" s="5">
        <v>538</v>
      </c>
      <c r="B539" s="5" t="s">
        <v>1549</v>
      </c>
      <c r="C539" s="5" t="s">
        <v>97</v>
      </c>
      <c r="D539" s="5" t="s">
        <v>3279</v>
      </c>
      <c r="E539" s="5" t="s">
        <v>3280</v>
      </c>
      <c r="F539" s="5" t="s">
        <v>1552</v>
      </c>
      <c r="G539" s="5" t="s">
        <v>3281</v>
      </c>
      <c r="J539" s="5" t="s">
        <v>3282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IV20"/>
  <sheetViews>
    <sheetView showGridLines="0" zoomScalePageLayoutView="0" workbookViewId="0" topLeftCell="C3">
      <selection activeCell="E12" sqref="E12:E16"/>
    </sheetView>
  </sheetViews>
  <sheetFormatPr defaultColWidth="9.140625" defaultRowHeight="11.25"/>
  <cols>
    <col min="1" max="1" width="9.140625" style="125" hidden="1" customWidth="1"/>
    <col min="2" max="2" width="9.140625" style="36" hidden="1" customWidth="1"/>
    <col min="3" max="3" width="3.7109375" style="232" customWidth="1"/>
    <col min="4" max="4" width="6.28125" style="36" customWidth="1"/>
    <col min="5" max="5" width="46.421875" style="36" customWidth="1"/>
    <col min="6" max="6" width="3.7109375" style="36" customWidth="1"/>
    <col min="7" max="7" width="5.7109375" style="36" customWidth="1"/>
    <col min="8" max="8" width="41.421875" style="36" bestFit="1" customWidth="1"/>
    <col min="9" max="9" width="3.7109375" style="36" customWidth="1"/>
    <col min="10" max="10" width="5.7109375" style="36" customWidth="1"/>
    <col min="11" max="11" width="32.57421875" style="36" customWidth="1"/>
    <col min="12" max="12" width="14.8515625" style="36" customWidth="1"/>
    <col min="13" max="13" width="3.7109375" style="212" hidden="1" customWidth="1"/>
    <col min="14" max="16" width="9.140625" style="212" hidden="1" customWidth="1"/>
    <col min="17" max="17" width="25.7109375" style="360" hidden="1" customWidth="1"/>
    <col min="18" max="18" width="14.421875" style="212" hidden="1" customWidth="1"/>
    <col min="19" max="22" width="9.140625" style="357" customWidth="1"/>
    <col min="23" max="16384" width="9.140625" style="36" customWidth="1"/>
  </cols>
  <sheetData>
    <row r="1" spans="3:256" s="202" customFormat="1" ht="16.5" customHeight="1" hidden="1">
      <c r="C1" s="351"/>
      <c r="H1" s="351"/>
      <c r="I1" s="351"/>
      <c r="J1" s="351"/>
      <c r="K1" s="351" t="s">
        <v>515</v>
      </c>
      <c r="L1" s="361" t="s">
        <v>401</v>
      </c>
      <c r="M1" s="396" t="s">
        <v>514</v>
      </c>
      <c r="N1" s="396"/>
      <c r="O1" s="396"/>
      <c r="P1" s="396"/>
      <c r="Q1" s="397"/>
      <c r="R1" s="396"/>
      <c r="S1" s="396"/>
      <c r="T1" s="396"/>
      <c r="U1" s="396"/>
      <c r="V1" s="396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  <c r="BD1" s="361"/>
      <c r="BE1" s="361"/>
      <c r="BF1" s="361"/>
      <c r="BG1" s="361"/>
      <c r="BH1" s="361"/>
      <c r="BI1" s="361"/>
      <c r="BJ1" s="361"/>
      <c r="BK1" s="361"/>
      <c r="BL1" s="361"/>
      <c r="BM1" s="361"/>
      <c r="BN1" s="361"/>
      <c r="BO1" s="361"/>
      <c r="BP1" s="361"/>
      <c r="BQ1" s="361"/>
      <c r="BR1" s="361"/>
      <c r="BS1" s="361"/>
      <c r="BT1" s="361"/>
      <c r="BU1" s="361"/>
      <c r="BV1" s="361"/>
      <c r="BW1" s="361"/>
      <c r="BX1" s="361"/>
      <c r="BY1" s="361"/>
      <c r="BZ1" s="361"/>
      <c r="CA1" s="361"/>
      <c r="CB1" s="361"/>
      <c r="CC1" s="361"/>
      <c r="CD1" s="361"/>
      <c r="CE1" s="361"/>
      <c r="CF1" s="361"/>
      <c r="CG1" s="361"/>
      <c r="CH1" s="361"/>
      <c r="CI1" s="361"/>
      <c r="CJ1" s="361"/>
      <c r="CK1" s="361"/>
      <c r="CL1" s="361"/>
      <c r="CM1" s="361"/>
      <c r="CN1" s="361"/>
      <c r="CO1" s="361"/>
      <c r="CP1" s="361"/>
      <c r="CQ1" s="361"/>
      <c r="CR1" s="361"/>
      <c r="CS1" s="361"/>
      <c r="CT1" s="361"/>
      <c r="CU1" s="361"/>
      <c r="CV1" s="361"/>
      <c r="CW1" s="361"/>
      <c r="CX1" s="361"/>
      <c r="CY1" s="361"/>
      <c r="CZ1" s="361"/>
      <c r="DA1" s="361"/>
      <c r="DB1" s="361"/>
      <c r="DC1" s="361"/>
      <c r="DD1" s="361"/>
      <c r="DE1" s="361"/>
      <c r="DF1" s="361"/>
      <c r="DG1" s="361"/>
      <c r="DH1" s="361"/>
      <c r="DI1" s="361"/>
      <c r="DJ1" s="361"/>
      <c r="DK1" s="361"/>
      <c r="DL1" s="361"/>
      <c r="DM1" s="361"/>
      <c r="DN1" s="361"/>
      <c r="DO1" s="361"/>
      <c r="DP1" s="361"/>
      <c r="DQ1" s="361"/>
      <c r="DR1" s="361"/>
      <c r="DS1" s="361"/>
      <c r="DT1" s="361"/>
      <c r="DU1" s="361"/>
      <c r="DV1" s="361"/>
      <c r="DW1" s="361"/>
      <c r="DX1" s="361"/>
      <c r="DY1" s="361"/>
      <c r="DZ1" s="361"/>
      <c r="EA1" s="361"/>
      <c r="EB1" s="361"/>
      <c r="EC1" s="361"/>
      <c r="ED1" s="361"/>
      <c r="EE1" s="361"/>
      <c r="EF1" s="361"/>
      <c r="EG1" s="361"/>
      <c r="EH1" s="361"/>
      <c r="EI1" s="361"/>
      <c r="EJ1" s="361"/>
      <c r="EK1" s="361"/>
      <c r="EL1" s="361"/>
      <c r="EM1" s="361"/>
      <c r="EN1" s="361"/>
      <c r="EO1" s="361"/>
      <c r="EP1" s="361"/>
      <c r="EQ1" s="361"/>
      <c r="ER1" s="361"/>
      <c r="ES1" s="361"/>
      <c r="ET1" s="361"/>
      <c r="EU1" s="361"/>
      <c r="EV1" s="361"/>
      <c r="EW1" s="361"/>
      <c r="EX1" s="361"/>
      <c r="EY1" s="361"/>
      <c r="EZ1" s="361"/>
      <c r="FA1" s="361"/>
      <c r="FB1" s="361"/>
      <c r="FC1" s="361"/>
      <c r="FD1" s="361"/>
      <c r="FE1" s="361"/>
      <c r="FF1" s="361"/>
      <c r="FG1" s="361"/>
      <c r="FH1" s="361"/>
      <c r="FI1" s="361"/>
      <c r="FJ1" s="361"/>
      <c r="FK1" s="361"/>
      <c r="FL1" s="361"/>
      <c r="FM1" s="361"/>
      <c r="FN1" s="361"/>
      <c r="FO1" s="361"/>
      <c r="FP1" s="361"/>
      <c r="FQ1" s="361"/>
      <c r="FR1" s="361"/>
      <c r="FS1" s="361"/>
      <c r="FT1" s="361"/>
      <c r="FU1" s="361"/>
      <c r="FV1" s="361"/>
      <c r="FW1" s="361"/>
      <c r="FX1" s="361"/>
      <c r="FY1" s="361"/>
      <c r="FZ1" s="361"/>
      <c r="GA1" s="361"/>
      <c r="GB1" s="361"/>
      <c r="GC1" s="361"/>
      <c r="GD1" s="361"/>
      <c r="GE1" s="361"/>
      <c r="GF1" s="361"/>
      <c r="GG1" s="361"/>
      <c r="GH1" s="361"/>
      <c r="GI1" s="361"/>
      <c r="GJ1" s="361"/>
      <c r="GK1" s="361"/>
      <c r="GL1" s="361"/>
      <c r="GM1" s="361"/>
      <c r="GN1" s="361"/>
      <c r="GO1" s="361"/>
      <c r="GP1" s="361"/>
      <c r="GQ1" s="361"/>
      <c r="GR1" s="361"/>
      <c r="GS1" s="361"/>
      <c r="GT1" s="361"/>
      <c r="GU1" s="361"/>
      <c r="GV1" s="361"/>
      <c r="GW1" s="361"/>
      <c r="GX1" s="361"/>
      <c r="GY1" s="361"/>
      <c r="GZ1" s="361"/>
      <c r="HA1" s="361"/>
      <c r="HB1" s="361"/>
      <c r="HC1" s="361"/>
      <c r="HD1" s="361"/>
      <c r="HE1" s="361"/>
      <c r="HF1" s="361"/>
      <c r="HG1" s="361"/>
      <c r="HH1" s="361"/>
      <c r="HI1" s="361"/>
      <c r="HJ1" s="361"/>
      <c r="HK1" s="361"/>
      <c r="HL1" s="361"/>
      <c r="HM1" s="361"/>
      <c r="HN1" s="361"/>
      <c r="HO1" s="361"/>
      <c r="HP1" s="361"/>
      <c r="HQ1" s="361"/>
      <c r="HR1" s="361"/>
      <c r="HS1" s="361"/>
      <c r="HT1" s="361"/>
      <c r="HU1" s="361"/>
      <c r="HV1" s="361"/>
      <c r="HW1" s="361"/>
      <c r="HX1" s="361"/>
      <c r="HY1" s="361"/>
      <c r="HZ1" s="361"/>
      <c r="IA1" s="361"/>
      <c r="IB1" s="361"/>
      <c r="IC1" s="361"/>
      <c r="ID1" s="361"/>
      <c r="IE1" s="361"/>
      <c r="IF1" s="361"/>
      <c r="IG1" s="361"/>
      <c r="IH1" s="361"/>
      <c r="II1" s="361"/>
      <c r="IJ1" s="361"/>
      <c r="IK1" s="361"/>
      <c r="IL1" s="361"/>
      <c r="IM1" s="361"/>
      <c r="IN1" s="361"/>
      <c r="IO1" s="361"/>
      <c r="IP1" s="361"/>
      <c r="IQ1" s="361"/>
      <c r="IR1" s="361"/>
      <c r="IS1" s="361"/>
      <c r="IT1" s="361"/>
      <c r="IU1" s="361"/>
      <c r="IV1" s="361"/>
    </row>
    <row r="2" spans="1:150" s="365" customFormat="1" ht="16.5" customHeight="1" hidden="1">
      <c r="A2" s="362"/>
      <c r="B2" s="362"/>
      <c r="C2" s="363"/>
      <c r="D2" s="362"/>
      <c r="E2" s="362"/>
      <c r="F2" s="362"/>
      <c r="G2" s="362"/>
      <c r="H2" s="362"/>
      <c r="I2" s="362"/>
      <c r="J2" s="362"/>
      <c r="K2" s="362"/>
      <c r="L2" s="362"/>
      <c r="M2" s="396"/>
      <c r="N2" s="396"/>
      <c r="O2" s="396"/>
      <c r="P2" s="396"/>
      <c r="Q2" s="397"/>
      <c r="R2" s="396"/>
      <c r="S2" s="364"/>
      <c r="T2" s="364"/>
      <c r="U2" s="364"/>
      <c r="V2" s="364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363"/>
      <c r="CF2" s="363"/>
      <c r="CG2" s="363"/>
      <c r="CH2" s="363"/>
      <c r="CI2" s="363"/>
      <c r="CJ2" s="363"/>
      <c r="CK2" s="363"/>
      <c r="CL2" s="363"/>
      <c r="CM2" s="363"/>
      <c r="CN2" s="363"/>
      <c r="CO2" s="363"/>
      <c r="CP2" s="363"/>
      <c r="CQ2" s="363"/>
      <c r="CR2" s="363"/>
      <c r="CS2" s="363"/>
      <c r="CT2" s="363"/>
      <c r="CU2" s="363"/>
      <c r="CV2" s="363"/>
      <c r="CW2" s="363"/>
      <c r="CX2" s="363"/>
      <c r="CY2" s="363"/>
      <c r="CZ2" s="363"/>
      <c r="DA2" s="363"/>
      <c r="DB2" s="363"/>
      <c r="DC2" s="363"/>
      <c r="DD2" s="363"/>
      <c r="DE2" s="363"/>
      <c r="DF2" s="363"/>
      <c r="DG2" s="363"/>
      <c r="DH2" s="363"/>
      <c r="DI2" s="363"/>
      <c r="DJ2" s="363"/>
      <c r="DK2" s="363"/>
      <c r="DL2" s="363"/>
      <c r="DM2" s="363"/>
      <c r="DN2" s="363"/>
      <c r="DO2" s="363"/>
      <c r="DP2" s="363"/>
      <c r="DQ2" s="363"/>
      <c r="DR2" s="363"/>
      <c r="DS2" s="363"/>
      <c r="DT2" s="363"/>
      <c r="DU2" s="363"/>
      <c r="DV2" s="363"/>
      <c r="DW2" s="363"/>
      <c r="DX2" s="363"/>
      <c r="DY2" s="363"/>
      <c r="DZ2" s="363"/>
      <c r="EA2" s="363"/>
      <c r="EB2" s="363"/>
      <c r="EC2" s="363"/>
      <c r="ED2" s="363"/>
      <c r="EE2" s="363"/>
      <c r="EF2" s="363"/>
      <c r="EG2" s="363"/>
      <c r="EH2" s="363"/>
      <c r="EI2" s="363"/>
      <c r="EJ2" s="363"/>
      <c r="EK2" s="363"/>
      <c r="EL2" s="363"/>
      <c r="EM2" s="363"/>
      <c r="EN2" s="363"/>
      <c r="EO2" s="363"/>
      <c r="EP2" s="363"/>
      <c r="EQ2" s="363"/>
      <c r="ER2" s="363"/>
      <c r="ES2" s="363"/>
      <c r="ET2" s="363"/>
    </row>
    <row r="3" spans="1:22" s="126" customFormat="1" ht="3" customHeight="1">
      <c r="A3" s="125"/>
      <c r="B3" s="36"/>
      <c r="C3" s="230"/>
      <c r="D3" s="100"/>
      <c r="E3" s="100"/>
      <c r="F3" s="100"/>
      <c r="G3" s="100"/>
      <c r="H3" s="100"/>
      <c r="I3" s="100"/>
      <c r="J3" s="100"/>
      <c r="K3" s="100"/>
      <c r="L3" s="233"/>
      <c r="M3" s="212"/>
      <c r="N3" s="212"/>
      <c r="O3" s="212"/>
      <c r="P3" s="212"/>
      <c r="Q3" s="360"/>
      <c r="R3" s="212"/>
      <c r="S3" s="357"/>
      <c r="T3" s="357"/>
      <c r="U3" s="357"/>
      <c r="V3" s="357"/>
    </row>
    <row r="4" spans="1:22" s="126" customFormat="1" ht="22.5">
      <c r="A4" s="125"/>
      <c r="B4" s="36"/>
      <c r="C4" s="230"/>
      <c r="D4" s="1162" t="s">
        <v>397</v>
      </c>
      <c r="E4" s="1163"/>
      <c r="F4" s="1163"/>
      <c r="G4" s="1163"/>
      <c r="H4" s="1164"/>
      <c r="I4" s="436"/>
      <c r="M4" s="212"/>
      <c r="N4" s="212"/>
      <c r="O4" s="212"/>
      <c r="P4" s="212"/>
      <c r="Q4" s="360"/>
      <c r="R4" s="212"/>
      <c r="S4" s="357"/>
      <c r="T4" s="357"/>
      <c r="U4" s="357"/>
      <c r="V4" s="357"/>
    </row>
    <row r="5" spans="1:22" s="126" customFormat="1" ht="3" customHeight="1" hidden="1">
      <c r="A5" s="125"/>
      <c r="B5" s="36"/>
      <c r="C5" s="230"/>
      <c r="D5" s="100"/>
      <c r="E5" s="100"/>
      <c r="F5" s="100"/>
      <c r="G5" s="100"/>
      <c r="H5" s="234"/>
      <c r="I5" s="234"/>
      <c r="J5" s="234"/>
      <c r="K5" s="234"/>
      <c r="L5" s="235"/>
      <c r="M5" s="212"/>
      <c r="N5" s="212"/>
      <c r="O5" s="212"/>
      <c r="P5" s="212"/>
      <c r="Q5" s="360"/>
      <c r="R5" s="212"/>
      <c r="S5" s="357"/>
      <c r="T5" s="357"/>
      <c r="U5" s="357"/>
      <c r="V5" s="357"/>
    </row>
    <row r="6" spans="1:22" s="126" customFormat="1" ht="19.5" customHeight="1" hidden="1">
      <c r="A6" s="236"/>
      <c r="B6" s="236"/>
      <c r="C6" s="230"/>
      <c r="D6" s="1165"/>
      <c r="E6" s="1165"/>
      <c r="F6" s="1166" t="s">
        <v>84</v>
      </c>
      <c r="G6" s="1166"/>
      <c r="H6" s="234"/>
      <c r="I6" s="234"/>
      <c r="J6" s="237"/>
      <c r="K6" s="238"/>
      <c r="L6" s="238"/>
      <c r="M6" s="212"/>
      <c r="N6" s="212"/>
      <c r="O6" s="212"/>
      <c r="P6" s="212"/>
      <c r="Q6" s="360"/>
      <c r="R6" s="212"/>
      <c r="S6" s="357"/>
      <c r="T6" s="357"/>
      <c r="U6" s="357"/>
      <c r="V6" s="357"/>
    </row>
    <row r="7" ht="3" customHeight="1"/>
    <row r="8" spans="1:22" s="126" customFormat="1" ht="14.25">
      <c r="A8" s="125"/>
      <c r="B8" s="36"/>
      <c r="C8" s="230"/>
      <c r="D8" s="1153" t="s">
        <v>16</v>
      </c>
      <c r="E8" s="1153"/>
      <c r="F8" s="1153" t="s">
        <v>398</v>
      </c>
      <c r="G8" s="1153"/>
      <c r="H8" s="1153"/>
      <c r="I8" s="1167" t="s">
        <v>399</v>
      </c>
      <c r="J8" s="1167"/>
      <c r="K8" s="1167"/>
      <c r="L8" s="1167"/>
      <c r="M8" s="212"/>
      <c r="N8" s="212"/>
      <c r="O8" s="212"/>
      <c r="P8" s="212"/>
      <c r="Q8" s="360"/>
      <c r="R8" s="212"/>
      <c r="S8" s="357"/>
      <c r="T8" s="357"/>
      <c r="U8" s="357"/>
      <c r="V8" s="357"/>
    </row>
    <row r="9" spans="1:22" s="126" customFormat="1" ht="20.25" customHeight="1">
      <c r="A9" s="125"/>
      <c r="B9" s="36"/>
      <c r="C9" s="230"/>
      <c r="D9" s="240" t="s">
        <v>92</v>
      </c>
      <c r="E9" s="240" t="s">
        <v>400</v>
      </c>
      <c r="F9" s="1158" t="s">
        <v>92</v>
      </c>
      <c r="G9" s="1159"/>
      <c r="H9" s="241" t="s">
        <v>400</v>
      </c>
      <c r="I9" s="1160" t="s">
        <v>92</v>
      </c>
      <c r="J9" s="1160"/>
      <c r="K9" s="241" t="s">
        <v>400</v>
      </c>
      <c r="L9" s="241" t="s">
        <v>401</v>
      </c>
      <c r="M9" s="212"/>
      <c r="N9" s="212"/>
      <c r="O9" s="212"/>
      <c r="P9" s="212"/>
      <c r="Q9" s="360"/>
      <c r="R9" s="212"/>
      <c r="S9" s="357"/>
      <c r="T9" s="357"/>
      <c r="U9" s="357"/>
      <c r="V9" s="357"/>
    </row>
    <row r="10" spans="3:22" ht="12" customHeight="1">
      <c r="C10" s="249"/>
      <c r="D10" s="355" t="s">
        <v>93</v>
      </c>
      <c r="E10" s="355" t="s">
        <v>49</v>
      </c>
      <c r="F10" s="1161" t="s">
        <v>50</v>
      </c>
      <c r="G10" s="1161"/>
      <c r="H10" s="355" t="s">
        <v>51</v>
      </c>
      <c r="I10" s="1161" t="s">
        <v>68</v>
      </c>
      <c r="J10" s="1161"/>
      <c r="K10" s="355" t="s">
        <v>69</v>
      </c>
      <c r="L10" s="355" t="s">
        <v>183</v>
      </c>
      <c r="M10" s="263"/>
      <c r="N10" s="263"/>
      <c r="O10" s="263"/>
      <c r="P10" s="263"/>
      <c r="Q10" s="239"/>
      <c r="R10" s="263"/>
      <c r="S10" s="356"/>
      <c r="T10" s="356"/>
      <c r="U10" s="356"/>
      <c r="V10" s="356"/>
    </row>
    <row r="11" spans="1:22" s="126" customFormat="1" ht="14.25" hidden="1">
      <c r="A11" s="36"/>
      <c r="B11" s="36"/>
      <c r="C11" s="230"/>
      <c r="D11" s="242">
        <v>0</v>
      </c>
      <c r="E11" s="243"/>
      <c r="F11" s="162"/>
      <c r="G11" s="162"/>
      <c r="H11" s="244"/>
      <c r="I11" s="245"/>
      <c r="J11" s="162"/>
      <c r="K11" s="244"/>
      <c r="L11" s="246"/>
      <c r="M11" s="400" t="s">
        <v>522</v>
      </c>
      <c r="N11" s="212"/>
      <c r="O11" s="212"/>
      <c r="P11" s="212" t="s">
        <v>520</v>
      </c>
      <c r="Q11" s="360" t="s">
        <v>521</v>
      </c>
      <c r="R11" s="212" t="s">
        <v>585</v>
      </c>
      <c r="S11" s="357"/>
      <c r="T11" s="357"/>
      <c r="U11" s="357"/>
      <c r="V11" s="357"/>
    </row>
    <row r="12" spans="1:83" s="265" customFormat="1" ht="0.75" customHeight="1">
      <c r="A12" s="89"/>
      <c r="B12" s="186" t="s">
        <v>405</v>
      </c>
      <c r="C12" s="1152"/>
      <c r="D12" s="1153">
        <v>1</v>
      </c>
      <c r="E12" s="1154" t="s">
        <v>3294</v>
      </c>
      <c r="F12" s="1116"/>
      <c r="G12" s="1103">
        <v>0</v>
      </c>
      <c r="H12" s="358"/>
      <c r="I12" s="250"/>
      <c r="J12" s="395" t="s">
        <v>519</v>
      </c>
      <c r="K12" s="734"/>
      <c r="L12" s="266"/>
      <c r="M12" s="830">
        <f>mergeValue(H12)</f>
        <v>0</v>
      </c>
      <c r="N12" s="1009"/>
      <c r="O12" s="1009"/>
      <c r="P12" s="830" t="str">
        <f>IF(ISERROR(MATCH(Q12,MODesc,0)),"n","y")</f>
        <v>n</v>
      </c>
      <c r="Q12" s="1009" t="s">
        <v>3294</v>
      </c>
      <c r="R12" s="830" t="str">
        <f>K12&amp;"("&amp;L12&amp;")"</f>
        <v>()</v>
      </c>
      <c r="S12" s="186"/>
      <c r="T12" s="186"/>
      <c r="U12" s="248"/>
      <c r="V12" s="186"/>
      <c r="W12" s="186"/>
      <c r="X12" s="186"/>
      <c r="Y12" s="264"/>
      <c r="Z12" s="264"/>
      <c r="AA12" s="597"/>
      <c r="AB12" s="597"/>
      <c r="AC12" s="597"/>
      <c r="AD12" s="597"/>
      <c r="AE12" s="597"/>
      <c r="AF12" s="597"/>
      <c r="AG12" s="597"/>
      <c r="AH12" s="597"/>
      <c r="AI12" s="597"/>
      <c r="AJ12" s="597"/>
      <c r="AK12" s="597"/>
      <c r="AL12" s="597"/>
      <c r="AM12" s="597"/>
      <c r="AN12" s="597"/>
      <c r="AO12" s="597"/>
      <c r="AP12" s="597"/>
      <c r="AQ12" s="597"/>
      <c r="AR12" s="597"/>
      <c r="AS12" s="597"/>
      <c r="AT12" s="597"/>
      <c r="AU12" s="597"/>
      <c r="AV12" s="597"/>
      <c r="AW12" s="597"/>
      <c r="AX12" s="597"/>
      <c r="AY12" s="597"/>
      <c r="AZ12" s="597"/>
      <c r="BA12" s="597"/>
      <c r="BB12" s="597"/>
      <c r="BC12" s="597"/>
      <c r="BD12" s="597"/>
      <c r="BE12" s="597"/>
      <c r="BF12" s="597"/>
      <c r="BG12" s="597"/>
      <c r="BH12" s="597"/>
      <c r="BI12" s="597"/>
      <c r="BJ12" s="597"/>
      <c r="BK12" s="597"/>
      <c r="BL12" s="597"/>
      <c r="BM12" s="597"/>
      <c r="BN12" s="597"/>
      <c r="BO12" s="597"/>
      <c r="BP12" s="597"/>
      <c r="BQ12" s="597"/>
      <c r="BR12" s="597"/>
      <c r="BS12" s="597"/>
      <c r="BT12" s="597"/>
      <c r="BU12" s="597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</row>
    <row r="13" spans="1:83" s="265" customFormat="1" ht="0.75" customHeight="1">
      <c r="A13" s="89"/>
      <c r="B13" s="186" t="s">
        <v>405</v>
      </c>
      <c r="C13" s="1152"/>
      <c r="D13" s="1153"/>
      <c r="E13" s="1155"/>
      <c r="F13" s="1156"/>
      <c r="G13" s="1153">
        <v>1</v>
      </c>
      <c r="H13" s="1151" t="s">
        <v>1516</v>
      </c>
      <c r="I13" s="250"/>
      <c r="J13" s="395" t="s">
        <v>519</v>
      </c>
      <c r="K13" s="734"/>
      <c r="L13" s="266"/>
      <c r="M13" s="830" t="str">
        <f>mergeValue(H13)</f>
        <v>город Нижний Новгород</v>
      </c>
      <c r="N13" s="1009"/>
      <c r="O13" s="1009"/>
      <c r="P13" s="1009"/>
      <c r="Q13" s="1009"/>
      <c r="R13" s="830" t="str">
        <f>K13&amp;"("&amp;L13&amp;")"</f>
        <v>()</v>
      </c>
      <c r="S13" s="186"/>
      <c r="T13" s="186"/>
      <c r="U13" s="248"/>
      <c r="V13" s="186"/>
      <c r="W13" s="186"/>
      <c r="X13" s="186"/>
      <c r="Y13" s="264"/>
      <c r="Z13" s="264"/>
      <c r="AA13" s="597"/>
      <c r="AB13" s="597"/>
      <c r="AC13" s="597"/>
      <c r="AD13" s="597"/>
      <c r="AE13" s="597"/>
      <c r="AF13" s="597"/>
      <c r="AG13" s="597"/>
      <c r="AH13" s="597"/>
      <c r="AI13" s="597"/>
      <c r="AJ13" s="597"/>
      <c r="AK13" s="597"/>
      <c r="AL13" s="597"/>
      <c r="AM13" s="597"/>
      <c r="AN13" s="597"/>
      <c r="AO13" s="597"/>
      <c r="AP13" s="597"/>
      <c r="AQ13" s="597"/>
      <c r="AR13" s="597"/>
      <c r="AS13" s="597"/>
      <c r="AT13" s="597"/>
      <c r="AU13" s="597"/>
      <c r="AV13" s="597"/>
      <c r="AW13" s="597"/>
      <c r="AX13" s="597"/>
      <c r="AY13" s="597"/>
      <c r="AZ13" s="597"/>
      <c r="BA13" s="597"/>
      <c r="BB13" s="597"/>
      <c r="BC13" s="597"/>
      <c r="BD13" s="597"/>
      <c r="BE13" s="597"/>
      <c r="BF13" s="597"/>
      <c r="BG13" s="597"/>
      <c r="BH13" s="597"/>
      <c r="BI13" s="597"/>
      <c r="BJ13" s="597"/>
      <c r="BK13" s="597"/>
      <c r="BL13" s="597"/>
      <c r="BM13" s="597"/>
      <c r="BN13" s="597"/>
      <c r="BO13" s="597"/>
      <c r="BP13" s="597"/>
      <c r="BQ13" s="597"/>
      <c r="BR13" s="597"/>
      <c r="BS13" s="597"/>
      <c r="BT13" s="597"/>
      <c r="BU13" s="597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</row>
    <row r="14" spans="1:83" s="265" customFormat="1" ht="15" customHeight="1">
      <c r="A14" s="89"/>
      <c r="B14" s="186" t="s">
        <v>405</v>
      </c>
      <c r="C14" s="1152"/>
      <c r="D14" s="1153"/>
      <c r="E14" s="1155"/>
      <c r="F14" s="1157"/>
      <c r="G14" s="1153"/>
      <c r="H14" s="1151"/>
      <c r="I14" s="1124"/>
      <c r="J14" s="1103">
        <v>1</v>
      </c>
      <c r="K14" s="1115" t="s">
        <v>1516</v>
      </c>
      <c r="L14" s="247" t="s">
        <v>1517</v>
      </c>
      <c r="M14" s="830" t="str">
        <f>mergeValue(H14)</f>
        <v>город Нижний Новгород</v>
      </c>
      <c r="N14" s="1009"/>
      <c r="O14" s="1009"/>
      <c r="P14" s="1009"/>
      <c r="Q14" s="1009"/>
      <c r="R14" s="830" t="str">
        <f>K14&amp;" ("&amp;L14&amp;")"</f>
        <v>город Нижний Новгород (22701000)</v>
      </c>
      <c r="S14" s="186"/>
      <c r="T14" s="186"/>
      <c r="U14" s="248"/>
      <c r="V14" s="186"/>
      <c r="W14" s="186"/>
      <c r="X14" s="186"/>
      <c r="Y14" s="264"/>
      <c r="Z14" s="264"/>
      <c r="AA14" s="597"/>
      <c r="AB14" s="597"/>
      <c r="AC14" s="597"/>
      <c r="AD14" s="597"/>
      <c r="AE14" s="597"/>
      <c r="AF14" s="597"/>
      <c r="AG14" s="597"/>
      <c r="AH14" s="597"/>
      <c r="AI14" s="597"/>
      <c r="AJ14" s="597"/>
      <c r="AK14" s="597"/>
      <c r="AL14" s="597"/>
      <c r="AM14" s="597"/>
      <c r="AN14" s="597"/>
      <c r="AO14" s="597"/>
      <c r="AP14" s="597"/>
      <c r="AQ14" s="597"/>
      <c r="AR14" s="597"/>
      <c r="AS14" s="597"/>
      <c r="AT14" s="597"/>
      <c r="AU14" s="597"/>
      <c r="AV14" s="597"/>
      <c r="AW14" s="597"/>
      <c r="AX14" s="597"/>
      <c r="AY14" s="597"/>
      <c r="AZ14" s="597"/>
      <c r="BA14" s="597"/>
      <c r="BB14" s="597"/>
      <c r="BC14" s="597"/>
      <c r="BD14" s="597"/>
      <c r="BE14" s="597"/>
      <c r="BF14" s="597"/>
      <c r="BG14" s="597"/>
      <c r="BH14" s="597"/>
      <c r="BI14" s="597"/>
      <c r="BJ14" s="597"/>
      <c r="BK14" s="597"/>
      <c r="BL14" s="597"/>
      <c r="BM14" s="597"/>
      <c r="BN14" s="597"/>
      <c r="BO14" s="597"/>
      <c r="BP14" s="597"/>
      <c r="BQ14" s="597"/>
      <c r="BR14" s="597"/>
      <c r="BS14" s="597"/>
      <c r="BT14" s="597"/>
      <c r="BU14" s="597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</row>
    <row r="15" spans="1:22" s="126" customFormat="1" ht="0.75" customHeight="1">
      <c r="A15" s="36"/>
      <c r="B15" s="36" t="s">
        <v>402</v>
      </c>
      <c r="C15" s="230"/>
      <c r="D15" s="250"/>
      <c r="E15" s="203"/>
      <c r="F15" s="252"/>
      <c r="G15" s="252"/>
      <c r="H15" s="252"/>
      <c r="I15" s="252"/>
      <c r="J15" s="252"/>
      <c r="K15" s="252"/>
      <c r="L15" s="253"/>
      <c r="M15" s="400"/>
      <c r="N15" s="212"/>
      <c r="O15" s="212"/>
      <c r="P15" s="212"/>
      <c r="Q15" s="360" t="s">
        <v>19</v>
      </c>
      <c r="R15" s="212"/>
      <c r="S15" s="357"/>
      <c r="T15" s="357"/>
      <c r="U15" s="357"/>
      <c r="V15" s="357"/>
    </row>
    <row r="16" spans="1:22" s="126" customFormat="1" ht="21" customHeight="1">
      <c r="A16" s="125"/>
      <c r="B16" s="36"/>
      <c r="C16" s="232"/>
      <c r="D16" s="254"/>
      <c r="E16" s="254"/>
      <c r="F16" s="254"/>
      <c r="G16" s="254"/>
      <c r="H16" s="254"/>
      <c r="I16" s="254"/>
      <c r="J16" s="254"/>
      <c r="K16" s="254"/>
      <c r="L16" s="254"/>
      <c r="M16" s="212"/>
      <c r="N16" s="212"/>
      <c r="O16" s="212"/>
      <c r="P16" s="212"/>
      <c r="Q16" s="360"/>
      <c r="R16" s="212"/>
      <c r="S16" s="357"/>
      <c r="T16" s="357"/>
      <c r="U16" s="357"/>
      <c r="V16" s="357"/>
    </row>
    <row r="17" spans="1:22" s="126" customFormat="1" ht="14.25">
      <c r="A17" s="125"/>
      <c r="B17" s="36"/>
      <c r="C17" s="232"/>
      <c r="D17" s="36"/>
      <c r="E17" s="36"/>
      <c r="F17" s="36"/>
      <c r="G17" s="36"/>
      <c r="H17" s="36"/>
      <c r="I17" s="36"/>
      <c r="J17" s="36"/>
      <c r="K17" s="36"/>
      <c r="L17" s="36"/>
      <c r="M17" s="212"/>
      <c r="N17" s="212"/>
      <c r="O17" s="212"/>
      <c r="P17" s="212"/>
      <c r="Q17" s="360"/>
      <c r="R17" s="212"/>
      <c r="S17" s="357"/>
      <c r="T17" s="357"/>
      <c r="U17" s="357"/>
      <c r="V17" s="357"/>
    </row>
    <row r="18" spans="1:22" s="126" customFormat="1" ht="0.75" customHeight="1">
      <c r="A18" s="125"/>
      <c r="B18" s="36"/>
      <c r="C18" s="232"/>
      <c r="D18" s="36"/>
      <c r="E18" s="36"/>
      <c r="F18" s="36"/>
      <c r="G18" s="36"/>
      <c r="H18" s="36"/>
      <c r="I18" s="36"/>
      <c r="J18" s="36"/>
      <c r="K18" s="36"/>
      <c r="L18" s="36"/>
      <c r="M18" s="212"/>
      <c r="N18" s="212"/>
      <c r="O18" s="212"/>
      <c r="P18" s="212"/>
      <c r="Q18" s="360"/>
      <c r="R18" s="212"/>
      <c r="S18" s="357"/>
      <c r="T18" s="357"/>
      <c r="U18" s="357"/>
      <c r="V18" s="357"/>
    </row>
    <row r="19" spans="1:22" s="256" customFormat="1" ht="10.5">
      <c r="A19" s="255"/>
      <c r="C19" s="257"/>
      <c r="D19" s="258"/>
      <c r="E19" s="258"/>
      <c r="M19" s="212"/>
      <c r="N19" s="212"/>
      <c r="O19" s="212"/>
      <c r="P19" s="212"/>
      <c r="Q19" s="360"/>
      <c r="R19" s="212"/>
      <c r="S19" s="357"/>
      <c r="T19" s="357"/>
      <c r="U19" s="357"/>
      <c r="V19" s="357"/>
    </row>
    <row r="20" spans="1:22" s="256" customFormat="1" ht="10.5">
      <c r="A20" s="255"/>
      <c r="C20" s="257"/>
      <c r="D20" s="258"/>
      <c r="E20" s="258"/>
      <c r="M20" s="212"/>
      <c r="N20" s="212"/>
      <c r="O20" s="212"/>
      <c r="P20" s="212"/>
      <c r="Q20" s="360"/>
      <c r="R20" s="212"/>
      <c r="S20" s="357"/>
      <c r="T20" s="357"/>
      <c r="U20" s="357"/>
      <c r="V20" s="357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3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7" customWidth="1"/>
  </cols>
  <sheetData>
    <row r="1" ht="11.25">
      <c r="A1" s="191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47"/>
  </sheetPr>
  <dimension ref="A1:D38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061" customWidth="1"/>
  </cols>
  <sheetData>
    <row r="1" spans="1:4" ht="11.25">
      <c r="A1" s="1061" t="s">
        <v>1525</v>
      </c>
      <c r="B1" t="s">
        <v>514</v>
      </c>
      <c r="C1" t="s">
        <v>515</v>
      </c>
      <c r="D1" t="s">
        <v>1524</v>
      </c>
    </row>
    <row r="2" spans="1:4" ht="11.25">
      <c r="A2" s="1061">
        <v>1</v>
      </c>
      <c r="B2" t="s">
        <v>778</v>
      </c>
      <c r="C2" t="s">
        <v>778</v>
      </c>
      <c r="D2" t="s">
        <v>779</v>
      </c>
    </row>
    <row r="3" spans="1:4" ht="11.25">
      <c r="A3" s="1061">
        <v>2</v>
      </c>
      <c r="B3" t="s">
        <v>778</v>
      </c>
      <c r="C3" t="s">
        <v>780</v>
      </c>
      <c r="D3" t="s">
        <v>781</v>
      </c>
    </row>
    <row r="4" spans="1:4" ht="11.25">
      <c r="A4" s="1061">
        <v>3</v>
      </c>
      <c r="B4" t="s">
        <v>778</v>
      </c>
      <c r="C4" t="s">
        <v>782</v>
      </c>
      <c r="D4" t="s">
        <v>783</v>
      </c>
    </row>
    <row r="5" spans="1:4" ht="11.25">
      <c r="A5" s="1061">
        <v>4</v>
      </c>
      <c r="B5" t="s">
        <v>778</v>
      </c>
      <c r="C5" t="s">
        <v>784</v>
      </c>
      <c r="D5" t="s">
        <v>785</v>
      </c>
    </row>
    <row r="6" spans="1:4" ht="11.25">
      <c r="A6" s="1061">
        <v>5</v>
      </c>
      <c r="B6" t="s">
        <v>778</v>
      </c>
      <c r="C6" t="s">
        <v>786</v>
      </c>
      <c r="D6" t="s">
        <v>787</v>
      </c>
    </row>
    <row r="7" spans="1:4" ht="11.25">
      <c r="A7" s="1061">
        <v>6</v>
      </c>
      <c r="B7" t="s">
        <v>778</v>
      </c>
      <c r="C7" t="s">
        <v>788</v>
      </c>
      <c r="D7" t="s">
        <v>789</v>
      </c>
    </row>
    <row r="8" spans="1:4" ht="11.25">
      <c r="A8" s="1061">
        <v>7</v>
      </c>
      <c r="B8" t="s">
        <v>778</v>
      </c>
      <c r="C8" t="s">
        <v>790</v>
      </c>
      <c r="D8" t="s">
        <v>791</v>
      </c>
    </row>
    <row r="9" spans="1:4" ht="11.25">
      <c r="A9" s="1061">
        <v>8</v>
      </c>
      <c r="B9" t="s">
        <v>778</v>
      </c>
      <c r="C9" t="s">
        <v>792</v>
      </c>
      <c r="D9" t="s">
        <v>793</v>
      </c>
    </row>
    <row r="10" spans="1:4" ht="11.25">
      <c r="A10" s="1061">
        <v>9</v>
      </c>
      <c r="B10" t="s">
        <v>778</v>
      </c>
      <c r="C10" t="s">
        <v>794</v>
      </c>
      <c r="D10" t="s">
        <v>795</v>
      </c>
    </row>
    <row r="11" spans="1:4" ht="11.25">
      <c r="A11" s="1061">
        <v>10</v>
      </c>
      <c r="B11" t="s">
        <v>796</v>
      </c>
      <c r="C11" t="s">
        <v>798</v>
      </c>
      <c r="D11" t="s">
        <v>799</v>
      </c>
    </row>
    <row r="12" spans="1:4" ht="11.25">
      <c r="A12" s="1061">
        <v>11</v>
      </c>
      <c r="B12" t="s">
        <v>796</v>
      </c>
      <c r="C12" t="s">
        <v>796</v>
      </c>
      <c r="D12" t="s">
        <v>797</v>
      </c>
    </row>
    <row r="13" spans="1:4" ht="11.25">
      <c r="A13" s="1061">
        <v>12</v>
      </c>
      <c r="B13" t="s">
        <v>796</v>
      </c>
      <c r="C13" t="s">
        <v>800</v>
      </c>
      <c r="D13" t="s">
        <v>801</v>
      </c>
    </row>
    <row r="14" spans="1:4" ht="11.25">
      <c r="A14" s="1061">
        <v>13</v>
      </c>
      <c r="B14" t="s">
        <v>796</v>
      </c>
      <c r="C14" t="s">
        <v>802</v>
      </c>
      <c r="D14" t="s">
        <v>803</v>
      </c>
    </row>
    <row r="15" spans="1:4" ht="11.25">
      <c r="A15" s="1061">
        <v>14</v>
      </c>
      <c r="B15" t="s">
        <v>796</v>
      </c>
      <c r="C15" t="s">
        <v>804</v>
      </c>
      <c r="D15" t="s">
        <v>805</v>
      </c>
    </row>
    <row r="16" spans="1:4" ht="11.25">
      <c r="A16" s="1061">
        <v>15</v>
      </c>
      <c r="B16" t="s">
        <v>796</v>
      </c>
      <c r="C16" t="s">
        <v>806</v>
      </c>
      <c r="D16" t="s">
        <v>807</v>
      </c>
    </row>
    <row r="17" spans="1:4" ht="11.25">
      <c r="A17" s="1061">
        <v>16</v>
      </c>
      <c r="B17" t="s">
        <v>796</v>
      </c>
      <c r="C17" t="s">
        <v>808</v>
      </c>
      <c r="D17" t="s">
        <v>809</v>
      </c>
    </row>
    <row r="18" spans="1:4" ht="11.25">
      <c r="A18" s="1061">
        <v>17</v>
      </c>
      <c r="B18" t="s">
        <v>796</v>
      </c>
      <c r="C18" t="s">
        <v>810</v>
      </c>
      <c r="D18" t="s">
        <v>811</v>
      </c>
    </row>
    <row r="19" spans="1:4" ht="11.25">
      <c r="A19" s="1061">
        <v>18</v>
      </c>
      <c r="B19" t="s">
        <v>796</v>
      </c>
      <c r="C19" t="s">
        <v>812</v>
      </c>
      <c r="D19" t="s">
        <v>813</v>
      </c>
    </row>
    <row r="20" spans="1:4" ht="11.25">
      <c r="A20" s="1061">
        <v>19</v>
      </c>
      <c r="B20" t="s">
        <v>796</v>
      </c>
      <c r="C20" t="s">
        <v>814</v>
      </c>
      <c r="D20" t="s">
        <v>815</v>
      </c>
    </row>
    <row r="21" spans="1:4" ht="11.25">
      <c r="A21" s="1061">
        <v>20</v>
      </c>
      <c r="B21" t="s">
        <v>796</v>
      </c>
      <c r="C21" t="s">
        <v>816</v>
      </c>
      <c r="D21" t="s">
        <v>817</v>
      </c>
    </row>
    <row r="22" spans="1:4" ht="11.25">
      <c r="A22" s="1061">
        <v>21</v>
      </c>
      <c r="B22" t="s">
        <v>796</v>
      </c>
      <c r="C22" t="s">
        <v>818</v>
      </c>
      <c r="D22" t="s">
        <v>819</v>
      </c>
    </row>
    <row r="23" spans="1:4" ht="11.25">
      <c r="A23" s="1061">
        <v>22</v>
      </c>
      <c r="B23" t="s">
        <v>796</v>
      </c>
      <c r="C23" t="s">
        <v>820</v>
      </c>
      <c r="D23" t="s">
        <v>821</v>
      </c>
    </row>
    <row r="24" spans="1:4" ht="11.25">
      <c r="A24" s="1061">
        <v>23</v>
      </c>
      <c r="B24" t="s">
        <v>796</v>
      </c>
      <c r="C24" t="s">
        <v>822</v>
      </c>
      <c r="D24" t="s">
        <v>823</v>
      </c>
    </row>
    <row r="25" spans="1:4" ht="11.25">
      <c r="A25" s="1061">
        <v>24</v>
      </c>
      <c r="B25" t="s">
        <v>824</v>
      </c>
      <c r="C25" t="s">
        <v>824</v>
      </c>
      <c r="D25" t="s">
        <v>825</v>
      </c>
    </row>
    <row r="26" spans="1:4" ht="11.25">
      <c r="A26" s="1061">
        <v>25</v>
      </c>
      <c r="B26" t="s">
        <v>824</v>
      </c>
      <c r="C26" t="s">
        <v>826</v>
      </c>
      <c r="D26" t="s">
        <v>827</v>
      </c>
    </row>
    <row r="27" spans="1:4" ht="11.25">
      <c r="A27" s="1061">
        <v>26</v>
      </c>
      <c r="B27" t="s">
        <v>824</v>
      </c>
      <c r="C27" t="s">
        <v>828</v>
      </c>
      <c r="D27" t="s">
        <v>829</v>
      </c>
    </row>
    <row r="28" spans="1:4" ht="11.25">
      <c r="A28" s="1061">
        <v>27</v>
      </c>
      <c r="B28" t="s">
        <v>824</v>
      </c>
      <c r="C28" t="s">
        <v>830</v>
      </c>
      <c r="D28" t="s">
        <v>831</v>
      </c>
    </row>
    <row r="29" spans="1:4" ht="11.25">
      <c r="A29" s="1061">
        <v>28</v>
      </c>
      <c r="B29" t="s">
        <v>824</v>
      </c>
      <c r="C29" t="s">
        <v>832</v>
      </c>
      <c r="D29" t="s">
        <v>833</v>
      </c>
    </row>
    <row r="30" spans="1:4" ht="11.25">
      <c r="A30" s="1061">
        <v>29</v>
      </c>
      <c r="B30" t="s">
        <v>824</v>
      </c>
      <c r="C30" t="s">
        <v>834</v>
      </c>
      <c r="D30" t="s">
        <v>835</v>
      </c>
    </row>
    <row r="31" spans="1:4" ht="11.25">
      <c r="A31" s="1061">
        <v>30</v>
      </c>
      <c r="B31" t="s">
        <v>824</v>
      </c>
      <c r="C31" t="s">
        <v>836</v>
      </c>
      <c r="D31" t="s">
        <v>837</v>
      </c>
    </row>
    <row r="32" spans="1:4" ht="11.25">
      <c r="A32" s="1061">
        <v>31</v>
      </c>
      <c r="B32" t="s">
        <v>824</v>
      </c>
      <c r="C32" t="s">
        <v>838</v>
      </c>
      <c r="D32" t="s">
        <v>839</v>
      </c>
    </row>
    <row r="33" spans="1:4" ht="11.25">
      <c r="A33" s="1061">
        <v>32</v>
      </c>
      <c r="B33" t="s">
        <v>840</v>
      </c>
      <c r="C33" t="s">
        <v>842</v>
      </c>
      <c r="D33" t="s">
        <v>843</v>
      </c>
    </row>
    <row r="34" spans="1:4" ht="11.25">
      <c r="A34" s="1061">
        <v>33</v>
      </c>
      <c r="B34" t="s">
        <v>840</v>
      </c>
      <c r="C34" t="s">
        <v>840</v>
      </c>
      <c r="D34" t="s">
        <v>841</v>
      </c>
    </row>
    <row r="35" spans="1:4" ht="11.25">
      <c r="A35" s="1061">
        <v>34</v>
      </c>
      <c r="B35" t="s">
        <v>840</v>
      </c>
      <c r="C35" t="s">
        <v>844</v>
      </c>
      <c r="D35" t="s">
        <v>845</v>
      </c>
    </row>
    <row r="36" spans="1:4" ht="11.25">
      <c r="A36" s="1061">
        <v>35</v>
      </c>
      <c r="B36" t="s">
        <v>840</v>
      </c>
      <c r="C36" t="s">
        <v>846</v>
      </c>
      <c r="D36" t="s">
        <v>847</v>
      </c>
    </row>
    <row r="37" spans="1:4" ht="11.25">
      <c r="A37" s="1061">
        <v>36</v>
      </c>
      <c r="B37" t="s">
        <v>840</v>
      </c>
      <c r="C37" t="s">
        <v>848</v>
      </c>
      <c r="D37" t="s">
        <v>849</v>
      </c>
    </row>
    <row r="38" spans="1:4" ht="11.25">
      <c r="A38" s="1061">
        <v>37</v>
      </c>
      <c r="B38" t="s">
        <v>840</v>
      </c>
      <c r="C38" t="s">
        <v>850</v>
      </c>
      <c r="D38" t="s">
        <v>851</v>
      </c>
    </row>
    <row r="39" spans="1:4" ht="11.25">
      <c r="A39" s="1061">
        <v>38</v>
      </c>
      <c r="B39" t="s">
        <v>840</v>
      </c>
      <c r="C39" t="s">
        <v>852</v>
      </c>
      <c r="D39" t="s">
        <v>853</v>
      </c>
    </row>
    <row r="40" spans="1:4" ht="11.25">
      <c r="A40" s="1061">
        <v>39</v>
      </c>
      <c r="B40" t="s">
        <v>840</v>
      </c>
      <c r="C40" t="s">
        <v>854</v>
      </c>
      <c r="D40" t="s">
        <v>855</v>
      </c>
    </row>
    <row r="41" spans="1:4" ht="11.25">
      <c r="A41" s="1061">
        <v>40</v>
      </c>
      <c r="B41" t="s">
        <v>840</v>
      </c>
      <c r="C41" t="s">
        <v>856</v>
      </c>
      <c r="D41" t="s">
        <v>857</v>
      </c>
    </row>
    <row r="42" spans="1:4" ht="11.25">
      <c r="A42" s="1061">
        <v>41</v>
      </c>
      <c r="B42" t="s">
        <v>858</v>
      </c>
      <c r="C42" t="s">
        <v>858</v>
      </c>
      <c r="D42" t="s">
        <v>859</v>
      </c>
    </row>
    <row r="43" spans="1:4" ht="11.25">
      <c r="A43" s="1061">
        <v>42</v>
      </c>
      <c r="B43" t="s">
        <v>858</v>
      </c>
      <c r="C43" t="s">
        <v>860</v>
      </c>
      <c r="D43" t="s">
        <v>861</v>
      </c>
    </row>
    <row r="44" spans="1:4" ht="11.25">
      <c r="A44" s="1061">
        <v>43</v>
      </c>
      <c r="B44" t="s">
        <v>858</v>
      </c>
      <c r="C44" t="s">
        <v>862</v>
      </c>
      <c r="D44" t="s">
        <v>863</v>
      </c>
    </row>
    <row r="45" spans="1:4" ht="11.25">
      <c r="A45" s="1061">
        <v>44</v>
      </c>
      <c r="B45" t="s">
        <v>858</v>
      </c>
      <c r="C45" t="s">
        <v>864</v>
      </c>
      <c r="D45" t="s">
        <v>865</v>
      </c>
    </row>
    <row r="46" spans="1:4" ht="11.25">
      <c r="A46" s="1061">
        <v>45</v>
      </c>
      <c r="B46" t="s">
        <v>858</v>
      </c>
      <c r="C46" t="s">
        <v>866</v>
      </c>
      <c r="D46" t="s">
        <v>867</v>
      </c>
    </row>
    <row r="47" spans="1:4" ht="11.25">
      <c r="A47" s="1061">
        <v>46</v>
      </c>
      <c r="B47" t="s">
        <v>858</v>
      </c>
      <c r="C47" t="s">
        <v>868</v>
      </c>
      <c r="D47" t="s">
        <v>869</v>
      </c>
    </row>
    <row r="48" spans="1:4" ht="11.25">
      <c r="A48" s="1061">
        <v>47</v>
      </c>
      <c r="B48" t="s">
        <v>858</v>
      </c>
      <c r="C48" t="s">
        <v>870</v>
      </c>
      <c r="D48" t="s">
        <v>871</v>
      </c>
    </row>
    <row r="49" spans="1:4" ht="11.25">
      <c r="A49" s="1061">
        <v>48</v>
      </c>
      <c r="B49" t="s">
        <v>872</v>
      </c>
      <c r="C49" t="s">
        <v>872</v>
      </c>
      <c r="D49" t="s">
        <v>873</v>
      </c>
    </row>
    <row r="50" spans="1:4" ht="11.25">
      <c r="A50" s="1061">
        <v>49</v>
      </c>
      <c r="B50" t="s">
        <v>872</v>
      </c>
      <c r="C50" t="s">
        <v>874</v>
      </c>
      <c r="D50" t="s">
        <v>875</v>
      </c>
    </row>
    <row r="51" spans="1:4" ht="11.25">
      <c r="A51" s="1061">
        <v>50</v>
      </c>
      <c r="B51" t="s">
        <v>872</v>
      </c>
      <c r="C51" t="s">
        <v>876</v>
      </c>
      <c r="D51" t="s">
        <v>877</v>
      </c>
    </row>
    <row r="52" spans="1:4" ht="11.25">
      <c r="A52" s="1061">
        <v>51</v>
      </c>
      <c r="B52" t="s">
        <v>872</v>
      </c>
      <c r="C52" t="s">
        <v>878</v>
      </c>
      <c r="D52" t="s">
        <v>879</v>
      </c>
    </row>
    <row r="53" spans="1:4" ht="11.25">
      <c r="A53" s="1061">
        <v>52</v>
      </c>
      <c r="B53" t="s">
        <v>872</v>
      </c>
      <c r="C53" t="s">
        <v>880</v>
      </c>
      <c r="D53" t="s">
        <v>881</v>
      </c>
    </row>
    <row r="54" spans="1:4" ht="11.25">
      <c r="A54" s="1061">
        <v>53</v>
      </c>
      <c r="B54" t="s">
        <v>882</v>
      </c>
      <c r="C54" t="s">
        <v>884</v>
      </c>
      <c r="D54" t="s">
        <v>885</v>
      </c>
    </row>
    <row r="55" spans="1:4" ht="11.25">
      <c r="A55" s="1061">
        <v>54</v>
      </c>
      <c r="B55" t="s">
        <v>882</v>
      </c>
      <c r="C55" t="s">
        <v>882</v>
      </c>
      <c r="D55" t="s">
        <v>883</v>
      </c>
    </row>
    <row r="56" spans="1:4" ht="11.25">
      <c r="A56" s="1061">
        <v>55</v>
      </c>
      <c r="B56" t="s">
        <v>882</v>
      </c>
      <c r="C56" t="s">
        <v>886</v>
      </c>
      <c r="D56" t="s">
        <v>887</v>
      </c>
    </row>
    <row r="57" spans="1:4" ht="11.25">
      <c r="A57" s="1061">
        <v>56</v>
      </c>
      <c r="B57" t="s">
        <v>882</v>
      </c>
      <c r="C57" t="s">
        <v>888</v>
      </c>
      <c r="D57" t="s">
        <v>889</v>
      </c>
    </row>
    <row r="58" spans="1:4" ht="11.25">
      <c r="A58" s="1061">
        <v>57</v>
      </c>
      <c r="B58" t="s">
        <v>882</v>
      </c>
      <c r="C58" t="s">
        <v>890</v>
      </c>
      <c r="D58" t="s">
        <v>891</v>
      </c>
    </row>
    <row r="59" spans="1:4" ht="11.25">
      <c r="A59" s="1061">
        <v>58</v>
      </c>
      <c r="B59" t="s">
        <v>882</v>
      </c>
      <c r="C59" t="s">
        <v>892</v>
      </c>
      <c r="D59" t="s">
        <v>893</v>
      </c>
    </row>
    <row r="60" spans="1:4" ht="11.25">
      <c r="A60" s="1061">
        <v>59</v>
      </c>
      <c r="B60" t="s">
        <v>882</v>
      </c>
      <c r="C60" t="s">
        <v>894</v>
      </c>
      <c r="D60" t="s">
        <v>895</v>
      </c>
    </row>
    <row r="61" spans="1:4" ht="11.25">
      <c r="A61" s="1061">
        <v>60</v>
      </c>
      <c r="B61" t="s">
        <v>896</v>
      </c>
      <c r="C61" t="s">
        <v>896</v>
      </c>
      <c r="D61" t="s">
        <v>897</v>
      </c>
    </row>
    <row r="62" spans="1:4" ht="11.25">
      <c r="A62" s="1061">
        <v>61</v>
      </c>
      <c r="B62" t="s">
        <v>896</v>
      </c>
      <c r="C62" t="s">
        <v>898</v>
      </c>
      <c r="D62" t="s">
        <v>899</v>
      </c>
    </row>
    <row r="63" spans="1:4" ht="11.25">
      <c r="A63" s="1061">
        <v>62</v>
      </c>
      <c r="B63" t="s">
        <v>896</v>
      </c>
      <c r="C63" t="s">
        <v>900</v>
      </c>
      <c r="D63" t="s">
        <v>901</v>
      </c>
    </row>
    <row r="64" spans="1:4" ht="11.25">
      <c r="A64" s="1061">
        <v>63</v>
      </c>
      <c r="B64" t="s">
        <v>896</v>
      </c>
      <c r="C64" t="s">
        <v>902</v>
      </c>
      <c r="D64" t="s">
        <v>903</v>
      </c>
    </row>
    <row r="65" spans="1:4" ht="11.25">
      <c r="A65" s="1061">
        <v>64</v>
      </c>
      <c r="B65" t="s">
        <v>896</v>
      </c>
      <c r="C65" t="s">
        <v>904</v>
      </c>
      <c r="D65" t="s">
        <v>905</v>
      </c>
    </row>
    <row r="66" spans="1:4" ht="11.25">
      <c r="A66" s="1061">
        <v>65</v>
      </c>
      <c r="B66" t="s">
        <v>896</v>
      </c>
      <c r="C66" t="s">
        <v>906</v>
      </c>
      <c r="D66" t="s">
        <v>907</v>
      </c>
    </row>
    <row r="67" spans="1:4" ht="11.25">
      <c r="A67" s="1061">
        <v>66</v>
      </c>
      <c r="B67" t="s">
        <v>896</v>
      </c>
      <c r="C67" t="s">
        <v>908</v>
      </c>
      <c r="D67" t="s">
        <v>909</v>
      </c>
    </row>
    <row r="68" spans="1:4" ht="11.25">
      <c r="A68" s="1061">
        <v>67</v>
      </c>
      <c r="B68" t="s">
        <v>910</v>
      </c>
      <c r="C68" t="s">
        <v>912</v>
      </c>
      <c r="D68" t="s">
        <v>913</v>
      </c>
    </row>
    <row r="69" spans="1:4" ht="11.25">
      <c r="A69" s="1061">
        <v>68</v>
      </c>
      <c r="B69" t="s">
        <v>910</v>
      </c>
      <c r="C69" t="s">
        <v>910</v>
      </c>
      <c r="D69" t="s">
        <v>911</v>
      </c>
    </row>
    <row r="70" spans="1:4" ht="11.25">
      <c r="A70" s="1061">
        <v>69</v>
      </c>
      <c r="B70" t="s">
        <v>910</v>
      </c>
      <c r="C70" t="s">
        <v>914</v>
      </c>
      <c r="D70" t="s">
        <v>915</v>
      </c>
    </row>
    <row r="71" spans="1:4" ht="11.25">
      <c r="A71" s="1061">
        <v>70</v>
      </c>
      <c r="B71" t="s">
        <v>910</v>
      </c>
      <c r="C71" t="s">
        <v>916</v>
      </c>
      <c r="D71" t="s">
        <v>917</v>
      </c>
    </row>
    <row r="72" spans="1:4" ht="11.25">
      <c r="A72" s="1061">
        <v>71</v>
      </c>
      <c r="B72" t="s">
        <v>910</v>
      </c>
      <c r="C72" t="s">
        <v>918</v>
      </c>
      <c r="D72" t="s">
        <v>919</v>
      </c>
    </row>
    <row r="73" spans="1:4" ht="11.25">
      <c r="A73" s="1061">
        <v>72</v>
      </c>
      <c r="B73" t="s">
        <v>910</v>
      </c>
      <c r="C73" t="s">
        <v>920</v>
      </c>
      <c r="D73" t="s">
        <v>921</v>
      </c>
    </row>
    <row r="74" spans="1:4" ht="11.25">
      <c r="A74" s="1061">
        <v>73</v>
      </c>
      <c r="B74" t="s">
        <v>910</v>
      </c>
      <c r="C74" t="s">
        <v>922</v>
      </c>
      <c r="D74" t="s">
        <v>923</v>
      </c>
    </row>
    <row r="75" spans="1:4" ht="11.25">
      <c r="A75" s="1061">
        <v>74</v>
      </c>
      <c r="B75" t="s">
        <v>924</v>
      </c>
      <c r="C75" t="s">
        <v>926</v>
      </c>
      <c r="D75" t="s">
        <v>927</v>
      </c>
    </row>
    <row r="76" spans="1:4" ht="11.25">
      <c r="A76" s="1061">
        <v>75</v>
      </c>
      <c r="B76" t="s">
        <v>924</v>
      </c>
      <c r="C76" t="s">
        <v>924</v>
      </c>
      <c r="D76" t="s">
        <v>925</v>
      </c>
    </row>
    <row r="77" spans="1:4" ht="11.25">
      <c r="A77" s="1061">
        <v>76</v>
      </c>
      <c r="B77" t="s">
        <v>924</v>
      </c>
      <c r="C77" t="s">
        <v>928</v>
      </c>
      <c r="D77" t="s">
        <v>929</v>
      </c>
    </row>
    <row r="78" spans="1:4" ht="11.25">
      <c r="A78" s="1061">
        <v>77</v>
      </c>
      <c r="B78" t="s">
        <v>924</v>
      </c>
      <c r="C78" t="s">
        <v>930</v>
      </c>
      <c r="D78" t="s">
        <v>931</v>
      </c>
    </row>
    <row r="79" spans="1:4" ht="11.25">
      <c r="A79" s="1061">
        <v>78</v>
      </c>
      <c r="B79" t="s">
        <v>924</v>
      </c>
      <c r="C79" t="s">
        <v>932</v>
      </c>
      <c r="D79" t="s">
        <v>933</v>
      </c>
    </row>
    <row r="80" spans="1:4" ht="11.25">
      <c r="A80" s="1061">
        <v>79</v>
      </c>
      <c r="B80" t="s">
        <v>924</v>
      </c>
      <c r="C80" t="s">
        <v>934</v>
      </c>
      <c r="D80" t="s">
        <v>935</v>
      </c>
    </row>
    <row r="81" spans="1:4" ht="11.25">
      <c r="A81" s="1061">
        <v>80</v>
      </c>
      <c r="B81" t="s">
        <v>924</v>
      </c>
      <c r="C81" t="s">
        <v>936</v>
      </c>
      <c r="D81" t="s">
        <v>937</v>
      </c>
    </row>
    <row r="82" spans="1:4" ht="11.25">
      <c r="A82" s="1061">
        <v>81</v>
      </c>
      <c r="B82" t="s">
        <v>938</v>
      </c>
      <c r="C82" t="s">
        <v>938</v>
      </c>
      <c r="D82" t="s">
        <v>939</v>
      </c>
    </row>
    <row r="83" spans="1:4" ht="11.25">
      <c r="A83" s="1061">
        <v>82</v>
      </c>
      <c r="B83" t="s">
        <v>938</v>
      </c>
      <c r="C83" t="s">
        <v>940</v>
      </c>
      <c r="D83" t="s">
        <v>941</v>
      </c>
    </row>
    <row r="84" spans="1:4" ht="11.25">
      <c r="A84" s="1061">
        <v>83</v>
      </c>
      <c r="B84" t="s">
        <v>938</v>
      </c>
      <c r="C84" t="s">
        <v>942</v>
      </c>
      <c r="D84" t="s">
        <v>943</v>
      </c>
    </row>
    <row r="85" spans="1:4" ht="11.25">
      <c r="A85" s="1061">
        <v>84</v>
      </c>
      <c r="B85" t="s">
        <v>938</v>
      </c>
      <c r="C85" t="s">
        <v>944</v>
      </c>
      <c r="D85" t="s">
        <v>945</v>
      </c>
    </row>
    <row r="86" spans="1:4" ht="11.25">
      <c r="A86" s="1061">
        <v>85</v>
      </c>
      <c r="B86" t="s">
        <v>938</v>
      </c>
      <c r="C86" t="s">
        <v>946</v>
      </c>
      <c r="D86" t="s">
        <v>947</v>
      </c>
    </row>
    <row r="87" spans="1:4" ht="11.25">
      <c r="A87" s="1061">
        <v>86</v>
      </c>
      <c r="B87" t="s">
        <v>938</v>
      </c>
      <c r="C87" t="s">
        <v>948</v>
      </c>
      <c r="D87" t="s">
        <v>949</v>
      </c>
    </row>
    <row r="88" spans="1:4" ht="11.25">
      <c r="A88" s="1061">
        <v>87</v>
      </c>
      <c r="B88" t="s">
        <v>938</v>
      </c>
      <c r="C88" t="s">
        <v>950</v>
      </c>
      <c r="D88" t="s">
        <v>951</v>
      </c>
    </row>
    <row r="89" spans="1:4" ht="11.25">
      <c r="A89" s="1061">
        <v>88</v>
      </c>
      <c r="B89" t="s">
        <v>938</v>
      </c>
      <c r="C89" t="s">
        <v>952</v>
      </c>
      <c r="D89" t="s">
        <v>953</v>
      </c>
    </row>
    <row r="90" spans="1:4" ht="11.25">
      <c r="A90" s="1061">
        <v>89</v>
      </c>
      <c r="B90" t="s">
        <v>938</v>
      </c>
      <c r="C90" t="s">
        <v>954</v>
      </c>
      <c r="D90" t="s">
        <v>955</v>
      </c>
    </row>
    <row r="91" spans="1:4" ht="11.25">
      <c r="A91" s="1061">
        <v>90</v>
      </c>
      <c r="B91" t="s">
        <v>938</v>
      </c>
      <c r="C91" t="s">
        <v>956</v>
      </c>
      <c r="D91" t="s">
        <v>957</v>
      </c>
    </row>
    <row r="92" spans="1:4" ht="11.25">
      <c r="A92" s="1061">
        <v>91</v>
      </c>
      <c r="B92" t="s">
        <v>958</v>
      </c>
      <c r="C92" t="s">
        <v>960</v>
      </c>
      <c r="D92" t="s">
        <v>961</v>
      </c>
    </row>
    <row r="93" spans="1:4" ht="11.25">
      <c r="A93" s="1061">
        <v>92</v>
      </c>
      <c r="B93" t="s">
        <v>958</v>
      </c>
      <c r="C93" t="s">
        <v>962</v>
      </c>
      <c r="D93" t="s">
        <v>963</v>
      </c>
    </row>
    <row r="94" spans="1:4" ht="11.25">
      <c r="A94" s="1061">
        <v>93</v>
      </c>
      <c r="B94" t="s">
        <v>958</v>
      </c>
      <c r="C94" t="s">
        <v>964</v>
      </c>
      <c r="D94" t="s">
        <v>965</v>
      </c>
    </row>
    <row r="95" spans="1:4" ht="11.25">
      <c r="A95" s="1061">
        <v>94</v>
      </c>
      <c r="B95" t="s">
        <v>958</v>
      </c>
      <c r="C95" t="s">
        <v>958</v>
      </c>
      <c r="D95" t="s">
        <v>959</v>
      </c>
    </row>
    <row r="96" spans="1:4" ht="11.25">
      <c r="A96" s="1061">
        <v>95</v>
      </c>
      <c r="B96" t="s">
        <v>958</v>
      </c>
      <c r="C96" t="s">
        <v>966</v>
      </c>
      <c r="D96" t="s">
        <v>967</v>
      </c>
    </row>
    <row r="97" spans="1:4" ht="11.25">
      <c r="A97" s="1061">
        <v>96</v>
      </c>
      <c r="B97" t="s">
        <v>958</v>
      </c>
      <c r="C97" t="s">
        <v>968</v>
      </c>
      <c r="D97" t="s">
        <v>969</v>
      </c>
    </row>
    <row r="98" spans="1:4" ht="11.25">
      <c r="A98" s="1061">
        <v>97</v>
      </c>
      <c r="B98" t="s">
        <v>958</v>
      </c>
      <c r="C98" t="s">
        <v>970</v>
      </c>
      <c r="D98" t="s">
        <v>971</v>
      </c>
    </row>
    <row r="99" spans="1:4" ht="11.25">
      <c r="A99" s="1061">
        <v>98</v>
      </c>
      <c r="B99" t="s">
        <v>958</v>
      </c>
      <c r="C99" t="s">
        <v>972</v>
      </c>
      <c r="D99" t="s">
        <v>973</v>
      </c>
    </row>
    <row r="100" spans="1:4" ht="11.25">
      <c r="A100" s="1061">
        <v>99</v>
      </c>
      <c r="B100" t="s">
        <v>958</v>
      </c>
      <c r="C100" t="s">
        <v>974</v>
      </c>
      <c r="D100" t="s">
        <v>975</v>
      </c>
    </row>
    <row r="101" spans="1:4" ht="11.25">
      <c r="A101" s="1061">
        <v>100</v>
      </c>
      <c r="B101" t="s">
        <v>958</v>
      </c>
      <c r="C101" t="s">
        <v>976</v>
      </c>
      <c r="D101" t="s">
        <v>977</v>
      </c>
    </row>
    <row r="102" spans="1:4" ht="11.25">
      <c r="A102" s="1061">
        <v>101</v>
      </c>
      <c r="B102" t="s">
        <v>978</v>
      </c>
      <c r="C102" t="s">
        <v>978</v>
      </c>
      <c r="D102" t="s">
        <v>979</v>
      </c>
    </row>
    <row r="103" spans="1:4" ht="11.25">
      <c r="A103" s="1061">
        <v>102</v>
      </c>
      <c r="B103" t="s">
        <v>978</v>
      </c>
      <c r="C103" t="s">
        <v>980</v>
      </c>
      <c r="D103" t="s">
        <v>981</v>
      </c>
    </row>
    <row r="104" spans="1:4" ht="11.25">
      <c r="A104" s="1061">
        <v>103</v>
      </c>
      <c r="B104" t="s">
        <v>978</v>
      </c>
      <c r="C104" t="s">
        <v>982</v>
      </c>
      <c r="D104" t="s">
        <v>983</v>
      </c>
    </row>
    <row r="105" spans="1:4" ht="11.25">
      <c r="A105" s="1061">
        <v>104</v>
      </c>
      <c r="B105" t="s">
        <v>978</v>
      </c>
      <c r="C105" t="s">
        <v>984</v>
      </c>
      <c r="D105" t="s">
        <v>985</v>
      </c>
    </row>
    <row r="106" spans="1:4" ht="11.25">
      <c r="A106" s="1061">
        <v>105</v>
      </c>
      <c r="B106" t="s">
        <v>978</v>
      </c>
      <c r="C106" t="s">
        <v>986</v>
      </c>
      <c r="D106" t="s">
        <v>987</v>
      </c>
    </row>
    <row r="107" spans="1:4" ht="11.25">
      <c r="A107" s="1061">
        <v>106</v>
      </c>
      <c r="B107" t="s">
        <v>978</v>
      </c>
      <c r="C107" t="s">
        <v>988</v>
      </c>
      <c r="D107" t="s">
        <v>989</v>
      </c>
    </row>
    <row r="108" spans="1:4" ht="11.25">
      <c r="A108" s="1061">
        <v>107</v>
      </c>
      <c r="B108" t="s">
        <v>978</v>
      </c>
      <c r="C108" t="s">
        <v>990</v>
      </c>
      <c r="D108" t="s">
        <v>991</v>
      </c>
    </row>
    <row r="109" spans="1:4" ht="11.25">
      <c r="A109" s="1061">
        <v>108</v>
      </c>
      <c r="B109" t="s">
        <v>978</v>
      </c>
      <c r="C109" t="s">
        <v>992</v>
      </c>
      <c r="D109" t="s">
        <v>993</v>
      </c>
    </row>
    <row r="110" spans="1:4" ht="11.25">
      <c r="A110" s="1061">
        <v>109</v>
      </c>
      <c r="B110" t="s">
        <v>978</v>
      </c>
      <c r="C110" t="s">
        <v>994</v>
      </c>
      <c r="D110" t="s">
        <v>995</v>
      </c>
    </row>
    <row r="111" spans="1:4" ht="11.25">
      <c r="A111" s="1061">
        <v>110</v>
      </c>
      <c r="B111" t="s">
        <v>978</v>
      </c>
      <c r="C111" t="s">
        <v>996</v>
      </c>
      <c r="D111" t="s">
        <v>997</v>
      </c>
    </row>
    <row r="112" spans="1:4" ht="11.25">
      <c r="A112" s="1061">
        <v>111</v>
      </c>
      <c r="B112" t="s">
        <v>978</v>
      </c>
      <c r="C112" t="s">
        <v>998</v>
      </c>
      <c r="D112" t="s">
        <v>999</v>
      </c>
    </row>
    <row r="113" spans="1:4" ht="11.25">
      <c r="A113" s="1061">
        <v>112</v>
      </c>
      <c r="B113" t="s">
        <v>978</v>
      </c>
      <c r="C113" t="s">
        <v>1000</v>
      </c>
      <c r="D113" t="s">
        <v>1001</v>
      </c>
    </row>
    <row r="114" spans="1:4" ht="11.25">
      <c r="A114" s="1061">
        <v>113</v>
      </c>
      <c r="B114" t="s">
        <v>1002</v>
      </c>
      <c r="C114" t="s">
        <v>1004</v>
      </c>
      <c r="D114" t="s">
        <v>1005</v>
      </c>
    </row>
    <row r="115" spans="1:4" ht="11.25">
      <c r="A115" s="1061">
        <v>114</v>
      </c>
      <c r="B115" t="s">
        <v>1002</v>
      </c>
      <c r="C115" t="s">
        <v>1002</v>
      </c>
      <c r="D115" t="s">
        <v>1003</v>
      </c>
    </row>
    <row r="116" spans="1:4" ht="11.25">
      <c r="A116" s="1061">
        <v>115</v>
      </c>
      <c r="B116" t="s">
        <v>1002</v>
      </c>
      <c r="C116" t="s">
        <v>850</v>
      </c>
      <c r="D116" t="s">
        <v>1006</v>
      </c>
    </row>
    <row r="117" spans="1:4" ht="11.25">
      <c r="A117" s="1061">
        <v>116</v>
      </c>
      <c r="B117" t="s">
        <v>1002</v>
      </c>
      <c r="C117" t="s">
        <v>1007</v>
      </c>
      <c r="D117" t="s">
        <v>1008</v>
      </c>
    </row>
    <row r="118" spans="1:4" ht="11.25">
      <c r="A118" s="1061">
        <v>117</v>
      </c>
      <c r="B118" t="s">
        <v>1002</v>
      </c>
      <c r="C118" t="s">
        <v>1009</v>
      </c>
      <c r="D118" t="s">
        <v>1010</v>
      </c>
    </row>
    <row r="119" spans="1:4" ht="11.25">
      <c r="A119" s="1061">
        <v>118</v>
      </c>
      <c r="B119" t="s">
        <v>1002</v>
      </c>
      <c r="C119" t="s">
        <v>1011</v>
      </c>
      <c r="D119" t="s">
        <v>1012</v>
      </c>
    </row>
    <row r="120" spans="1:4" ht="11.25">
      <c r="A120" s="1061">
        <v>119</v>
      </c>
      <c r="B120" t="s">
        <v>1002</v>
      </c>
      <c r="C120" t="s">
        <v>1013</v>
      </c>
      <c r="D120" t="s">
        <v>1014</v>
      </c>
    </row>
    <row r="121" spans="1:4" ht="11.25">
      <c r="A121" s="1061">
        <v>120</v>
      </c>
      <c r="B121" t="s">
        <v>1002</v>
      </c>
      <c r="C121" t="s">
        <v>1015</v>
      </c>
      <c r="D121" t="s">
        <v>1016</v>
      </c>
    </row>
    <row r="122" spans="1:4" ht="11.25">
      <c r="A122" s="1061">
        <v>121</v>
      </c>
      <c r="B122" t="s">
        <v>1002</v>
      </c>
      <c r="C122" t="s">
        <v>1017</v>
      </c>
      <c r="D122" t="s">
        <v>1018</v>
      </c>
    </row>
    <row r="123" spans="1:4" ht="11.25">
      <c r="A123" s="1061">
        <v>122</v>
      </c>
      <c r="B123" t="s">
        <v>1002</v>
      </c>
      <c r="C123" t="s">
        <v>1019</v>
      </c>
      <c r="D123" t="s">
        <v>1020</v>
      </c>
    </row>
    <row r="124" spans="1:4" ht="11.25">
      <c r="A124" s="1061">
        <v>123</v>
      </c>
      <c r="B124" t="s">
        <v>1002</v>
      </c>
      <c r="C124" t="s">
        <v>1021</v>
      </c>
      <c r="D124" t="s">
        <v>1022</v>
      </c>
    </row>
    <row r="125" spans="1:4" ht="11.25">
      <c r="A125" s="1061">
        <v>124</v>
      </c>
      <c r="B125" t="s">
        <v>1002</v>
      </c>
      <c r="C125" t="s">
        <v>1023</v>
      </c>
      <c r="D125" t="s">
        <v>1024</v>
      </c>
    </row>
    <row r="126" spans="1:4" ht="11.25">
      <c r="A126" s="1061">
        <v>125</v>
      </c>
      <c r="B126" t="s">
        <v>1025</v>
      </c>
      <c r="C126" t="s">
        <v>1027</v>
      </c>
      <c r="D126" t="s">
        <v>1028</v>
      </c>
    </row>
    <row r="127" spans="1:4" ht="11.25">
      <c r="A127" s="1061">
        <v>126</v>
      </c>
      <c r="B127" t="s">
        <v>1025</v>
      </c>
      <c r="C127" t="s">
        <v>912</v>
      </c>
      <c r="D127" t="s">
        <v>1029</v>
      </c>
    </row>
    <row r="128" spans="1:4" ht="11.25">
      <c r="A128" s="1061">
        <v>127</v>
      </c>
      <c r="B128" t="s">
        <v>1025</v>
      </c>
      <c r="C128" t="s">
        <v>1030</v>
      </c>
      <c r="D128" t="s">
        <v>1031</v>
      </c>
    </row>
    <row r="129" spans="1:4" ht="11.25">
      <c r="A129" s="1061">
        <v>128</v>
      </c>
      <c r="B129" t="s">
        <v>1025</v>
      </c>
      <c r="C129" t="s">
        <v>1032</v>
      </c>
      <c r="D129" t="s">
        <v>1033</v>
      </c>
    </row>
    <row r="130" spans="1:4" ht="11.25">
      <c r="A130" s="1061">
        <v>129</v>
      </c>
      <c r="B130" t="s">
        <v>1025</v>
      </c>
      <c r="C130" t="s">
        <v>1025</v>
      </c>
      <c r="D130" t="s">
        <v>1026</v>
      </c>
    </row>
    <row r="131" spans="1:4" ht="11.25">
      <c r="A131" s="1061">
        <v>130</v>
      </c>
      <c r="B131" t="s">
        <v>1025</v>
      </c>
      <c r="C131" t="s">
        <v>1034</v>
      </c>
      <c r="D131" t="s">
        <v>1035</v>
      </c>
    </row>
    <row r="132" spans="1:4" ht="11.25">
      <c r="A132" s="1061">
        <v>131</v>
      </c>
      <c r="B132" t="s">
        <v>1025</v>
      </c>
      <c r="C132" t="s">
        <v>1036</v>
      </c>
      <c r="D132" t="s">
        <v>1037</v>
      </c>
    </row>
    <row r="133" spans="1:4" ht="11.25">
      <c r="A133" s="1061">
        <v>132</v>
      </c>
      <c r="B133" t="s">
        <v>1025</v>
      </c>
      <c r="C133" t="s">
        <v>1038</v>
      </c>
      <c r="D133" t="s">
        <v>1039</v>
      </c>
    </row>
    <row r="134" spans="1:4" ht="11.25">
      <c r="A134" s="1061">
        <v>133</v>
      </c>
      <c r="B134" t="s">
        <v>1025</v>
      </c>
      <c r="C134" t="s">
        <v>1040</v>
      </c>
      <c r="D134" t="s">
        <v>1041</v>
      </c>
    </row>
    <row r="135" spans="1:4" ht="11.25">
      <c r="A135" s="1061">
        <v>134</v>
      </c>
      <c r="B135" t="s">
        <v>1025</v>
      </c>
      <c r="C135" t="s">
        <v>1042</v>
      </c>
      <c r="D135" t="s">
        <v>1043</v>
      </c>
    </row>
    <row r="136" spans="1:4" ht="11.25">
      <c r="A136" s="1061">
        <v>135</v>
      </c>
      <c r="B136" t="s">
        <v>1025</v>
      </c>
      <c r="C136" t="s">
        <v>1044</v>
      </c>
      <c r="D136" t="s">
        <v>1045</v>
      </c>
    </row>
    <row r="137" spans="1:4" ht="11.25">
      <c r="A137" s="1061">
        <v>136</v>
      </c>
      <c r="B137" t="s">
        <v>1025</v>
      </c>
      <c r="C137" t="s">
        <v>1046</v>
      </c>
      <c r="D137" t="s">
        <v>1047</v>
      </c>
    </row>
    <row r="138" spans="1:4" ht="11.25">
      <c r="A138" s="1061">
        <v>137</v>
      </c>
      <c r="B138" t="s">
        <v>1048</v>
      </c>
      <c r="C138" t="s">
        <v>1050</v>
      </c>
      <c r="D138" t="s">
        <v>1051</v>
      </c>
    </row>
    <row r="139" spans="1:4" ht="11.25">
      <c r="A139" s="1061">
        <v>138</v>
      </c>
      <c r="B139" t="s">
        <v>1048</v>
      </c>
      <c r="C139" t="s">
        <v>1052</v>
      </c>
      <c r="D139" t="s">
        <v>1053</v>
      </c>
    </row>
    <row r="140" spans="1:4" ht="11.25">
      <c r="A140" s="1061">
        <v>139</v>
      </c>
      <c r="B140" t="s">
        <v>1048</v>
      </c>
      <c r="C140" t="s">
        <v>1048</v>
      </c>
      <c r="D140" t="s">
        <v>1049</v>
      </c>
    </row>
    <row r="141" spans="1:4" ht="11.25">
      <c r="A141" s="1061">
        <v>140</v>
      </c>
      <c r="B141" t="s">
        <v>1048</v>
      </c>
      <c r="C141" t="s">
        <v>1054</v>
      </c>
      <c r="D141" t="s">
        <v>1055</v>
      </c>
    </row>
    <row r="142" spans="1:4" ht="11.25">
      <c r="A142" s="1061">
        <v>141</v>
      </c>
      <c r="B142" t="s">
        <v>1048</v>
      </c>
      <c r="C142" t="s">
        <v>1056</v>
      </c>
      <c r="D142" t="s">
        <v>1057</v>
      </c>
    </row>
    <row r="143" spans="1:4" ht="11.25">
      <c r="A143" s="1061">
        <v>142</v>
      </c>
      <c r="B143" t="s">
        <v>1048</v>
      </c>
      <c r="C143" t="s">
        <v>1058</v>
      </c>
      <c r="D143" t="s">
        <v>1059</v>
      </c>
    </row>
    <row r="144" spans="1:4" ht="11.25">
      <c r="A144" s="1061">
        <v>143</v>
      </c>
      <c r="B144" t="s">
        <v>1048</v>
      </c>
      <c r="C144" t="s">
        <v>1060</v>
      </c>
      <c r="D144" t="s">
        <v>1061</v>
      </c>
    </row>
    <row r="145" spans="1:4" ht="11.25">
      <c r="A145" s="1061">
        <v>144</v>
      </c>
      <c r="B145" t="s">
        <v>1062</v>
      </c>
      <c r="C145" t="s">
        <v>1064</v>
      </c>
      <c r="D145" t="s">
        <v>1065</v>
      </c>
    </row>
    <row r="146" spans="1:4" ht="11.25">
      <c r="A146" s="1061">
        <v>145</v>
      </c>
      <c r="B146" t="s">
        <v>1062</v>
      </c>
      <c r="C146" t="s">
        <v>1066</v>
      </c>
      <c r="D146" t="s">
        <v>1067</v>
      </c>
    </row>
    <row r="147" spans="1:4" ht="11.25">
      <c r="A147" s="1061">
        <v>146</v>
      </c>
      <c r="B147" t="s">
        <v>1062</v>
      </c>
      <c r="C147" t="s">
        <v>1062</v>
      </c>
      <c r="D147" t="s">
        <v>1063</v>
      </c>
    </row>
    <row r="148" spans="1:4" ht="11.25">
      <c r="A148" s="1061">
        <v>147</v>
      </c>
      <c r="B148" t="s">
        <v>1062</v>
      </c>
      <c r="C148" t="s">
        <v>1068</v>
      </c>
      <c r="D148" t="s">
        <v>1069</v>
      </c>
    </row>
    <row r="149" spans="1:4" ht="11.25">
      <c r="A149" s="1061">
        <v>148</v>
      </c>
      <c r="B149" t="s">
        <v>1062</v>
      </c>
      <c r="C149" t="s">
        <v>1070</v>
      </c>
      <c r="D149" t="s">
        <v>1071</v>
      </c>
    </row>
    <row r="150" spans="1:4" ht="11.25">
      <c r="A150" s="1061">
        <v>149</v>
      </c>
      <c r="B150" t="s">
        <v>1062</v>
      </c>
      <c r="C150" t="s">
        <v>1072</v>
      </c>
      <c r="D150" t="s">
        <v>1073</v>
      </c>
    </row>
    <row r="151" spans="1:4" ht="11.25">
      <c r="A151" s="1061">
        <v>150</v>
      </c>
      <c r="B151" t="s">
        <v>1062</v>
      </c>
      <c r="C151" t="s">
        <v>1074</v>
      </c>
      <c r="D151" t="s">
        <v>1075</v>
      </c>
    </row>
    <row r="152" spans="1:4" ht="11.25">
      <c r="A152" s="1061">
        <v>151</v>
      </c>
      <c r="B152" t="s">
        <v>1062</v>
      </c>
      <c r="C152" t="s">
        <v>1076</v>
      </c>
      <c r="D152" t="s">
        <v>1077</v>
      </c>
    </row>
    <row r="153" spans="1:4" ht="11.25">
      <c r="A153" s="1061">
        <v>152</v>
      </c>
      <c r="B153" t="s">
        <v>1062</v>
      </c>
      <c r="C153" t="s">
        <v>1078</v>
      </c>
      <c r="D153" t="s">
        <v>1079</v>
      </c>
    </row>
    <row r="154" spans="1:4" ht="11.25">
      <c r="A154" s="1061">
        <v>153</v>
      </c>
      <c r="B154" t="s">
        <v>1062</v>
      </c>
      <c r="C154" t="s">
        <v>1080</v>
      </c>
      <c r="D154" t="s">
        <v>1081</v>
      </c>
    </row>
    <row r="155" spans="1:4" ht="11.25">
      <c r="A155" s="1061">
        <v>154</v>
      </c>
      <c r="B155" t="s">
        <v>1062</v>
      </c>
      <c r="C155" t="s">
        <v>1082</v>
      </c>
      <c r="D155" t="s">
        <v>1083</v>
      </c>
    </row>
    <row r="156" spans="1:4" ht="11.25">
      <c r="A156" s="1061">
        <v>155</v>
      </c>
      <c r="B156" t="s">
        <v>1062</v>
      </c>
      <c r="C156" t="s">
        <v>1084</v>
      </c>
      <c r="D156" t="s">
        <v>1085</v>
      </c>
    </row>
    <row r="157" spans="1:4" ht="11.25">
      <c r="A157" s="1061">
        <v>156</v>
      </c>
      <c r="B157" t="s">
        <v>1062</v>
      </c>
      <c r="C157" t="s">
        <v>1086</v>
      </c>
      <c r="D157" t="s">
        <v>1087</v>
      </c>
    </row>
    <row r="158" spans="1:4" ht="11.25">
      <c r="A158" s="1061">
        <v>157</v>
      </c>
      <c r="B158" t="s">
        <v>1088</v>
      </c>
      <c r="C158" t="s">
        <v>1090</v>
      </c>
      <c r="D158" t="s">
        <v>1091</v>
      </c>
    </row>
    <row r="159" spans="1:4" ht="11.25">
      <c r="A159" s="1061">
        <v>158</v>
      </c>
      <c r="B159" t="s">
        <v>1088</v>
      </c>
      <c r="C159" t="s">
        <v>1092</v>
      </c>
      <c r="D159" t="s">
        <v>1093</v>
      </c>
    </row>
    <row r="160" spans="1:4" ht="11.25">
      <c r="A160" s="1061">
        <v>159</v>
      </c>
      <c r="B160" t="s">
        <v>1088</v>
      </c>
      <c r="C160" t="s">
        <v>1088</v>
      </c>
      <c r="D160" t="s">
        <v>1089</v>
      </c>
    </row>
    <row r="161" spans="1:4" ht="11.25">
      <c r="A161" s="1061">
        <v>160</v>
      </c>
      <c r="B161" t="s">
        <v>1088</v>
      </c>
      <c r="C161" t="s">
        <v>1094</v>
      </c>
      <c r="D161" t="s">
        <v>1095</v>
      </c>
    </row>
    <row r="162" spans="1:4" ht="11.25">
      <c r="A162" s="1061">
        <v>161</v>
      </c>
      <c r="B162" t="s">
        <v>1088</v>
      </c>
      <c r="C162" t="s">
        <v>1096</v>
      </c>
      <c r="D162" t="s">
        <v>1097</v>
      </c>
    </row>
    <row r="163" spans="1:4" ht="11.25">
      <c r="A163" s="1061">
        <v>162</v>
      </c>
      <c r="B163" t="s">
        <v>1088</v>
      </c>
      <c r="C163" t="s">
        <v>1098</v>
      </c>
      <c r="D163" t="s">
        <v>1099</v>
      </c>
    </row>
    <row r="164" spans="1:4" ht="11.25">
      <c r="A164" s="1061">
        <v>163</v>
      </c>
      <c r="B164" t="s">
        <v>1088</v>
      </c>
      <c r="C164" t="s">
        <v>1100</v>
      </c>
      <c r="D164" t="s">
        <v>1101</v>
      </c>
    </row>
    <row r="165" spans="1:4" ht="11.25">
      <c r="A165" s="1061">
        <v>164</v>
      </c>
      <c r="B165" t="s">
        <v>1088</v>
      </c>
      <c r="C165" t="s">
        <v>1102</v>
      </c>
      <c r="D165" t="s">
        <v>1103</v>
      </c>
    </row>
    <row r="166" spans="1:4" ht="11.25">
      <c r="A166" s="1061">
        <v>165</v>
      </c>
      <c r="B166" t="s">
        <v>1088</v>
      </c>
      <c r="C166" t="s">
        <v>1104</v>
      </c>
      <c r="D166" t="s">
        <v>1105</v>
      </c>
    </row>
    <row r="167" spans="1:4" ht="11.25">
      <c r="A167" s="1061">
        <v>166</v>
      </c>
      <c r="B167" t="s">
        <v>1088</v>
      </c>
      <c r="C167" t="s">
        <v>1106</v>
      </c>
      <c r="D167" t="s">
        <v>1107</v>
      </c>
    </row>
    <row r="168" spans="1:4" ht="11.25">
      <c r="A168" s="1061">
        <v>167</v>
      </c>
      <c r="B168" t="s">
        <v>1088</v>
      </c>
      <c r="C168" t="s">
        <v>1108</v>
      </c>
      <c r="D168" t="s">
        <v>1109</v>
      </c>
    </row>
    <row r="169" spans="1:4" ht="11.25">
      <c r="A169" s="1061">
        <v>168</v>
      </c>
      <c r="B169" t="s">
        <v>1110</v>
      </c>
      <c r="C169" t="s">
        <v>1112</v>
      </c>
      <c r="D169" t="s">
        <v>1113</v>
      </c>
    </row>
    <row r="170" spans="1:4" ht="11.25">
      <c r="A170" s="1061">
        <v>169</v>
      </c>
      <c r="B170" t="s">
        <v>1110</v>
      </c>
      <c r="C170" t="s">
        <v>1034</v>
      </c>
      <c r="D170" t="s">
        <v>1114</v>
      </c>
    </row>
    <row r="171" spans="1:4" ht="11.25">
      <c r="A171" s="1061">
        <v>170</v>
      </c>
      <c r="B171" t="s">
        <v>1110</v>
      </c>
      <c r="C171" t="s">
        <v>1110</v>
      </c>
      <c r="D171" t="s">
        <v>1111</v>
      </c>
    </row>
    <row r="172" spans="1:4" ht="11.25">
      <c r="A172" s="1061">
        <v>171</v>
      </c>
      <c r="B172" t="s">
        <v>1110</v>
      </c>
      <c r="C172" t="s">
        <v>1115</v>
      </c>
      <c r="D172" t="s">
        <v>1116</v>
      </c>
    </row>
    <row r="173" spans="1:4" ht="11.25">
      <c r="A173" s="1061">
        <v>172</v>
      </c>
      <c r="B173" t="s">
        <v>1110</v>
      </c>
      <c r="C173" t="s">
        <v>1117</v>
      </c>
      <c r="D173" t="s">
        <v>1118</v>
      </c>
    </row>
    <row r="174" spans="1:4" ht="11.25">
      <c r="A174" s="1061">
        <v>173</v>
      </c>
      <c r="B174" t="s">
        <v>1110</v>
      </c>
      <c r="C174" t="s">
        <v>1119</v>
      </c>
      <c r="D174" t="s">
        <v>1120</v>
      </c>
    </row>
    <row r="175" spans="1:4" ht="11.25">
      <c r="A175" s="1061">
        <v>174</v>
      </c>
      <c r="B175" t="s">
        <v>1110</v>
      </c>
      <c r="C175" t="s">
        <v>1121</v>
      </c>
      <c r="D175" t="s">
        <v>1122</v>
      </c>
    </row>
    <row r="176" spans="1:4" ht="11.25">
      <c r="A176" s="1061">
        <v>175</v>
      </c>
      <c r="B176" t="s">
        <v>1123</v>
      </c>
      <c r="C176" t="s">
        <v>1123</v>
      </c>
      <c r="D176" t="s">
        <v>1124</v>
      </c>
    </row>
    <row r="177" spans="1:4" ht="11.25">
      <c r="A177" s="1061">
        <v>176</v>
      </c>
      <c r="B177" t="s">
        <v>1125</v>
      </c>
      <c r="C177" t="s">
        <v>1127</v>
      </c>
      <c r="D177" t="s">
        <v>1128</v>
      </c>
    </row>
    <row r="178" spans="1:4" ht="11.25">
      <c r="A178" s="1061">
        <v>177</v>
      </c>
      <c r="B178" t="s">
        <v>1125</v>
      </c>
      <c r="C178" t="s">
        <v>1129</v>
      </c>
      <c r="D178" t="s">
        <v>1130</v>
      </c>
    </row>
    <row r="179" spans="1:4" ht="11.25">
      <c r="A179" s="1061">
        <v>178</v>
      </c>
      <c r="B179" t="s">
        <v>1125</v>
      </c>
      <c r="C179" t="s">
        <v>1131</v>
      </c>
      <c r="D179" t="s">
        <v>1132</v>
      </c>
    </row>
    <row r="180" spans="1:4" ht="11.25">
      <c r="A180" s="1061">
        <v>179</v>
      </c>
      <c r="B180" t="s">
        <v>1125</v>
      </c>
      <c r="C180" t="s">
        <v>1133</v>
      </c>
      <c r="D180" t="s">
        <v>1134</v>
      </c>
    </row>
    <row r="181" spans="1:4" ht="11.25">
      <c r="A181" s="1061">
        <v>180</v>
      </c>
      <c r="B181" t="s">
        <v>1125</v>
      </c>
      <c r="C181" t="s">
        <v>1125</v>
      </c>
      <c r="D181" t="s">
        <v>1126</v>
      </c>
    </row>
    <row r="182" spans="1:4" ht="11.25">
      <c r="A182" s="1061">
        <v>181</v>
      </c>
      <c r="B182" t="s">
        <v>1125</v>
      </c>
      <c r="C182" t="s">
        <v>1135</v>
      </c>
      <c r="D182" t="s">
        <v>1136</v>
      </c>
    </row>
    <row r="183" spans="1:4" ht="11.25">
      <c r="A183" s="1061">
        <v>182</v>
      </c>
      <c r="B183" t="s">
        <v>1137</v>
      </c>
      <c r="C183" t="s">
        <v>1139</v>
      </c>
      <c r="D183" t="s">
        <v>1140</v>
      </c>
    </row>
    <row r="184" spans="1:4" ht="11.25">
      <c r="A184" s="1061">
        <v>183</v>
      </c>
      <c r="B184" t="s">
        <v>1137</v>
      </c>
      <c r="C184" t="s">
        <v>1141</v>
      </c>
      <c r="D184" t="s">
        <v>1142</v>
      </c>
    </row>
    <row r="185" spans="1:4" ht="11.25">
      <c r="A185" s="1061">
        <v>184</v>
      </c>
      <c r="B185" t="s">
        <v>1137</v>
      </c>
      <c r="C185" t="s">
        <v>1143</v>
      </c>
      <c r="D185" t="s">
        <v>1144</v>
      </c>
    </row>
    <row r="186" spans="1:4" ht="11.25">
      <c r="A186" s="1061">
        <v>185</v>
      </c>
      <c r="B186" t="s">
        <v>1137</v>
      </c>
      <c r="C186" t="s">
        <v>1137</v>
      </c>
      <c r="D186" t="s">
        <v>1138</v>
      </c>
    </row>
    <row r="187" spans="1:4" ht="11.25">
      <c r="A187" s="1061">
        <v>186</v>
      </c>
      <c r="B187" t="s">
        <v>1137</v>
      </c>
      <c r="C187" t="s">
        <v>1145</v>
      </c>
      <c r="D187" t="s">
        <v>1146</v>
      </c>
    </row>
    <row r="188" spans="1:4" ht="11.25">
      <c r="A188" s="1061">
        <v>187</v>
      </c>
      <c r="B188" t="s">
        <v>1137</v>
      </c>
      <c r="C188" t="s">
        <v>1147</v>
      </c>
      <c r="D188" t="s">
        <v>1148</v>
      </c>
    </row>
    <row r="189" spans="1:4" ht="11.25">
      <c r="A189" s="1061">
        <v>188</v>
      </c>
      <c r="B189" t="s">
        <v>1137</v>
      </c>
      <c r="C189" t="s">
        <v>1149</v>
      </c>
      <c r="D189" t="s">
        <v>1150</v>
      </c>
    </row>
    <row r="190" spans="1:4" ht="11.25">
      <c r="A190" s="1061">
        <v>189</v>
      </c>
      <c r="B190" t="s">
        <v>1151</v>
      </c>
      <c r="C190" t="s">
        <v>1153</v>
      </c>
      <c r="D190" t="s">
        <v>1154</v>
      </c>
    </row>
    <row r="191" spans="1:4" ht="11.25">
      <c r="A191" s="1061">
        <v>190</v>
      </c>
      <c r="B191" t="s">
        <v>1151</v>
      </c>
      <c r="C191" t="s">
        <v>1151</v>
      </c>
      <c r="D191" t="s">
        <v>1152</v>
      </c>
    </row>
    <row r="192" spans="1:4" ht="11.25">
      <c r="A192" s="1061">
        <v>191</v>
      </c>
      <c r="B192" t="s">
        <v>1151</v>
      </c>
      <c r="C192" t="s">
        <v>1155</v>
      </c>
      <c r="D192" t="s">
        <v>1156</v>
      </c>
    </row>
    <row r="193" spans="1:4" ht="11.25">
      <c r="A193" s="1061">
        <v>192</v>
      </c>
      <c r="B193" t="s">
        <v>1151</v>
      </c>
      <c r="C193" t="s">
        <v>1157</v>
      </c>
      <c r="D193" t="s">
        <v>1158</v>
      </c>
    </row>
    <row r="194" spans="1:4" ht="11.25">
      <c r="A194" s="1061">
        <v>193</v>
      </c>
      <c r="B194" t="s">
        <v>1151</v>
      </c>
      <c r="C194" t="s">
        <v>1159</v>
      </c>
      <c r="D194" t="s">
        <v>1160</v>
      </c>
    </row>
    <row r="195" spans="1:4" ht="11.25">
      <c r="A195" s="1061">
        <v>194</v>
      </c>
      <c r="B195" t="s">
        <v>1151</v>
      </c>
      <c r="C195" t="s">
        <v>1161</v>
      </c>
      <c r="D195" t="s">
        <v>1162</v>
      </c>
    </row>
    <row r="196" spans="1:4" ht="11.25">
      <c r="A196" s="1061">
        <v>195</v>
      </c>
      <c r="B196" t="s">
        <v>1151</v>
      </c>
      <c r="C196" t="s">
        <v>1163</v>
      </c>
      <c r="D196" t="s">
        <v>1164</v>
      </c>
    </row>
    <row r="197" spans="1:4" ht="11.25">
      <c r="A197" s="1061">
        <v>196</v>
      </c>
      <c r="B197" t="s">
        <v>1165</v>
      </c>
      <c r="C197" t="s">
        <v>1167</v>
      </c>
      <c r="D197" t="s">
        <v>1168</v>
      </c>
    </row>
    <row r="198" spans="1:4" ht="11.25">
      <c r="A198" s="1061">
        <v>197</v>
      </c>
      <c r="B198" t="s">
        <v>1165</v>
      </c>
      <c r="C198" t="s">
        <v>1169</v>
      </c>
      <c r="D198" t="s">
        <v>1170</v>
      </c>
    </row>
    <row r="199" spans="1:4" ht="11.25">
      <c r="A199" s="1061">
        <v>198</v>
      </c>
      <c r="B199" t="s">
        <v>1165</v>
      </c>
      <c r="C199" t="s">
        <v>1171</v>
      </c>
      <c r="D199" t="s">
        <v>1172</v>
      </c>
    </row>
    <row r="200" spans="1:4" ht="11.25">
      <c r="A200" s="1061">
        <v>199</v>
      </c>
      <c r="B200" t="s">
        <v>1165</v>
      </c>
      <c r="C200" t="s">
        <v>1173</v>
      </c>
      <c r="D200" t="s">
        <v>1174</v>
      </c>
    </row>
    <row r="201" spans="1:4" ht="11.25">
      <c r="A201" s="1061">
        <v>200</v>
      </c>
      <c r="B201" t="s">
        <v>1165</v>
      </c>
      <c r="C201" t="s">
        <v>1165</v>
      </c>
      <c r="D201" t="s">
        <v>1166</v>
      </c>
    </row>
    <row r="202" spans="1:4" ht="11.25">
      <c r="A202" s="1061">
        <v>201</v>
      </c>
      <c r="B202" t="s">
        <v>1165</v>
      </c>
      <c r="C202" t="s">
        <v>1175</v>
      </c>
      <c r="D202" t="s">
        <v>1176</v>
      </c>
    </row>
    <row r="203" spans="1:4" ht="11.25">
      <c r="A203" s="1061">
        <v>202</v>
      </c>
      <c r="B203" t="s">
        <v>1165</v>
      </c>
      <c r="C203" t="s">
        <v>1177</v>
      </c>
      <c r="D203" t="s">
        <v>1178</v>
      </c>
    </row>
    <row r="204" spans="1:4" ht="11.25">
      <c r="A204" s="1061">
        <v>203</v>
      </c>
      <c r="B204" t="s">
        <v>1165</v>
      </c>
      <c r="C204" t="s">
        <v>1179</v>
      </c>
      <c r="D204" t="s">
        <v>1180</v>
      </c>
    </row>
    <row r="205" spans="1:4" ht="11.25">
      <c r="A205" s="1061">
        <v>204</v>
      </c>
      <c r="B205" t="s">
        <v>1165</v>
      </c>
      <c r="C205" t="s">
        <v>1181</v>
      </c>
      <c r="D205" t="s">
        <v>1182</v>
      </c>
    </row>
    <row r="206" spans="1:4" ht="11.25">
      <c r="A206" s="1061">
        <v>205</v>
      </c>
      <c r="B206" t="s">
        <v>1165</v>
      </c>
      <c r="C206" t="s">
        <v>1183</v>
      </c>
      <c r="D206" t="s">
        <v>1184</v>
      </c>
    </row>
    <row r="207" spans="1:4" ht="11.25">
      <c r="A207" s="1061">
        <v>206</v>
      </c>
      <c r="B207" t="s">
        <v>1165</v>
      </c>
      <c r="C207" t="s">
        <v>1185</v>
      </c>
      <c r="D207" t="s">
        <v>1186</v>
      </c>
    </row>
    <row r="208" spans="1:4" ht="11.25">
      <c r="A208" s="1061">
        <v>207</v>
      </c>
      <c r="B208" t="s">
        <v>1165</v>
      </c>
      <c r="C208" t="s">
        <v>1187</v>
      </c>
      <c r="D208" t="s">
        <v>1188</v>
      </c>
    </row>
    <row r="209" spans="1:4" ht="11.25">
      <c r="A209" s="1061">
        <v>208</v>
      </c>
      <c r="B209" t="s">
        <v>1165</v>
      </c>
      <c r="C209" t="s">
        <v>1189</v>
      </c>
      <c r="D209" t="s">
        <v>1190</v>
      </c>
    </row>
    <row r="210" spans="1:4" ht="11.25">
      <c r="A210" s="1061">
        <v>209</v>
      </c>
      <c r="B210" t="s">
        <v>1191</v>
      </c>
      <c r="C210" t="s">
        <v>1193</v>
      </c>
      <c r="D210" t="s">
        <v>1194</v>
      </c>
    </row>
    <row r="211" spans="1:4" ht="11.25">
      <c r="A211" s="1061">
        <v>210</v>
      </c>
      <c r="B211" t="s">
        <v>1191</v>
      </c>
      <c r="C211" t="s">
        <v>1195</v>
      </c>
      <c r="D211" t="s">
        <v>1196</v>
      </c>
    </row>
    <row r="212" spans="1:4" ht="11.25">
      <c r="A212" s="1061">
        <v>211</v>
      </c>
      <c r="B212" t="s">
        <v>1191</v>
      </c>
      <c r="C212" t="s">
        <v>1197</v>
      </c>
      <c r="D212" t="s">
        <v>1198</v>
      </c>
    </row>
    <row r="213" spans="1:4" ht="11.25">
      <c r="A213" s="1061">
        <v>212</v>
      </c>
      <c r="B213" t="s">
        <v>1191</v>
      </c>
      <c r="C213" t="s">
        <v>1199</v>
      </c>
      <c r="D213" t="s">
        <v>1200</v>
      </c>
    </row>
    <row r="214" spans="1:4" ht="11.25">
      <c r="A214" s="1061">
        <v>213</v>
      </c>
      <c r="B214" t="s">
        <v>1191</v>
      </c>
      <c r="C214" t="s">
        <v>1201</v>
      </c>
      <c r="D214" t="s">
        <v>1202</v>
      </c>
    </row>
    <row r="215" spans="1:4" ht="11.25">
      <c r="A215" s="1061">
        <v>214</v>
      </c>
      <c r="B215" t="s">
        <v>1191</v>
      </c>
      <c r="C215" t="s">
        <v>1203</v>
      </c>
      <c r="D215" t="s">
        <v>1204</v>
      </c>
    </row>
    <row r="216" spans="1:4" ht="11.25">
      <c r="A216" s="1061">
        <v>215</v>
      </c>
      <c r="B216" t="s">
        <v>1191</v>
      </c>
      <c r="C216" t="s">
        <v>1205</v>
      </c>
      <c r="D216" t="s">
        <v>1206</v>
      </c>
    </row>
    <row r="217" spans="1:4" ht="11.25">
      <c r="A217" s="1061">
        <v>216</v>
      </c>
      <c r="B217" t="s">
        <v>1191</v>
      </c>
      <c r="C217" t="s">
        <v>1191</v>
      </c>
      <c r="D217" t="s">
        <v>1192</v>
      </c>
    </row>
    <row r="218" spans="1:4" ht="11.25">
      <c r="A218" s="1061">
        <v>217</v>
      </c>
      <c r="B218" t="s">
        <v>1191</v>
      </c>
      <c r="C218" t="s">
        <v>1207</v>
      </c>
      <c r="D218" t="s">
        <v>1208</v>
      </c>
    </row>
    <row r="219" spans="1:4" ht="11.25">
      <c r="A219" s="1061">
        <v>218</v>
      </c>
      <c r="B219" t="s">
        <v>1191</v>
      </c>
      <c r="C219" t="s">
        <v>1209</v>
      </c>
      <c r="D219" t="s">
        <v>1210</v>
      </c>
    </row>
    <row r="220" spans="1:4" ht="11.25">
      <c r="A220" s="1061">
        <v>219</v>
      </c>
      <c r="B220" t="s">
        <v>1191</v>
      </c>
      <c r="C220" t="s">
        <v>1211</v>
      </c>
      <c r="D220" t="s">
        <v>1212</v>
      </c>
    </row>
    <row r="221" spans="1:4" ht="11.25">
      <c r="A221" s="1061">
        <v>220</v>
      </c>
      <c r="B221" t="s">
        <v>1191</v>
      </c>
      <c r="C221" t="s">
        <v>1213</v>
      </c>
      <c r="D221" t="s">
        <v>1214</v>
      </c>
    </row>
    <row r="222" spans="1:4" ht="11.25">
      <c r="A222" s="1061">
        <v>221</v>
      </c>
      <c r="B222" t="s">
        <v>1191</v>
      </c>
      <c r="C222" t="s">
        <v>1215</v>
      </c>
      <c r="D222" t="s">
        <v>1216</v>
      </c>
    </row>
    <row r="223" spans="1:4" ht="11.25">
      <c r="A223" s="1061">
        <v>222</v>
      </c>
      <c r="B223" t="s">
        <v>1191</v>
      </c>
      <c r="C223" t="s">
        <v>820</v>
      </c>
      <c r="D223" t="s">
        <v>1217</v>
      </c>
    </row>
    <row r="224" spans="1:4" ht="11.25">
      <c r="A224" s="1061">
        <v>223</v>
      </c>
      <c r="B224" t="s">
        <v>1191</v>
      </c>
      <c r="C224" t="s">
        <v>1218</v>
      </c>
      <c r="D224" t="s">
        <v>1219</v>
      </c>
    </row>
    <row r="225" spans="1:4" ht="11.25">
      <c r="A225" s="1061">
        <v>224</v>
      </c>
      <c r="B225" t="s">
        <v>1220</v>
      </c>
      <c r="C225" t="s">
        <v>1222</v>
      </c>
      <c r="D225" t="s">
        <v>1223</v>
      </c>
    </row>
    <row r="226" spans="1:4" ht="11.25">
      <c r="A226" s="1061">
        <v>225</v>
      </c>
      <c r="B226" t="s">
        <v>1220</v>
      </c>
      <c r="C226" t="s">
        <v>1224</v>
      </c>
      <c r="D226" t="s">
        <v>1225</v>
      </c>
    </row>
    <row r="227" spans="1:4" ht="11.25">
      <c r="A227" s="1061">
        <v>226</v>
      </c>
      <c r="B227" t="s">
        <v>1220</v>
      </c>
      <c r="C227" t="s">
        <v>1226</v>
      </c>
      <c r="D227" t="s">
        <v>1227</v>
      </c>
    </row>
    <row r="228" spans="1:4" ht="11.25">
      <c r="A228" s="1061">
        <v>227</v>
      </c>
      <c r="B228" t="s">
        <v>1220</v>
      </c>
      <c r="C228" t="s">
        <v>1228</v>
      </c>
      <c r="D228" t="s">
        <v>1229</v>
      </c>
    </row>
    <row r="229" spans="1:4" ht="11.25">
      <c r="A229" s="1061">
        <v>228</v>
      </c>
      <c r="B229" t="s">
        <v>1220</v>
      </c>
      <c r="C229" t="s">
        <v>904</v>
      </c>
      <c r="D229" t="s">
        <v>1230</v>
      </c>
    </row>
    <row r="230" spans="1:4" ht="11.25">
      <c r="A230" s="1061">
        <v>229</v>
      </c>
      <c r="B230" t="s">
        <v>1220</v>
      </c>
      <c r="C230" t="s">
        <v>1220</v>
      </c>
      <c r="D230" t="s">
        <v>1221</v>
      </c>
    </row>
    <row r="231" spans="1:4" ht="11.25">
      <c r="A231" s="1061">
        <v>230</v>
      </c>
      <c r="B231" t="s">
        <v>1220</v>
      </c>
      <c r="C231" t="s">
        <v>1231</v>
      </c>
      <c r="D231" t="s">
        <v>1232</v>
      </c>
    </row>
    <row r="232" spans="1:4" ht="11.25">
      <c r="A232" s="1061">
        <v>231</v>
      </c>
      <c r="B232" t="s">
        <v>1220</v>
      </c>
      <c r="C232" t="s">
        <v>1233</v>
      </c>
      <c r="D232" t="s">
        <v>1234</v>
      </c>
    </row>
    <row r="233" spans="1:4" ht="11.25">
      <c r="A233" s="1061">
        <v>232</v>
      </c>
      <c r="B233" t="s">
        <v>1220</v>
      </c>
      <c r="C233" t="s">
        <v>1235</v>
      </c>
      <c r="D233" t="s">
        <v>1236</v>
      </c>
    </row>
    <row r="234" spans="1:4" ht="11.25">
      <c r="A234" s="1061">
        <v>233</v>
      </c>
      <c r="B234" t="s">
        <v>1237</v>
      </c>
      <c r="C234" t="s">
        <v>1239</v>
      </c>
      <c r="D234" t="s">
        <v>1240</v>
      </c>
    </row>
    <row r="235" spans="1:4" ht="11.25">
      <c r="A235" s="1061">
        <v>234</v>
      </c>
      <c r="B235" t="s">
        <v>1237</v>
      </c>
      <c r="C235" t="s">
        <v>1241</v>
      </c>
      <c r="D235" t="s">
        <v>1242</v>
      </c>
    </row>
    <row r="236" spans="1:4" ht="11.25">
      <c r="A236" s="1061">
        <v>235</v>
      </c>
      <c r="B236" t="s">
        <v>1237</v>
      </c>
      <c r="C236" t="s">
        <v>1243</v>
      </c>
      <c r="D236" t="s">
        <v>1244</v>
      </c>
    </row>
    <row r="237" spans="1:4" ht="11.25">
      <c r="A237" s="1061">
        <v>236</v>
      </c>
      <c r="B237" t="s">
        <v>1237</v>
      </c>
      <c r="C237" t="s">
        <v>1245</v>
      </c>
      <c r="D237" t="s">
        <v>1246</v>
      </c>
    </row>
    <row r="238" spans="1:4" ht="11.25">
      <c r="A238" s="1061">
        <v>237</v>
      </c>
      <c r="B238" t="s">
        <v>1237</v>
      </c>
      <c r="C238" t="s">
        <v>1247</v>
      </c>
      <c r="D238" t="s">
        <v>1248</v>
      </c>
    </row>
    <row r="239" spans="1:4" ht="11.25">
      <c r="A239" s="1061">
        <v>238</v>
      </c>
      <c r="B239" t="s">
        <v>1237</v>
      </c>
      <c r="C239" t="s">
        <v>1249</v>
      </c>
      <c r="D239" t="s">
        <v>1250</v>
      </c>
    </row>
    <row r="240" spans="1:4" ht="11.25">
      <c r="A240" s="1061">
        <v>239</v>
      </c>
      <c r="B240" t="s">
        <v>1237</v>
      </c>
      <c r="C240" t="s">
        <v>1251</v>
      </c>
      <c r="D240" t="s">
        <v>1252</v>
      </c>
    </row>
    <row r="241" spans="1:4" ht="11.25">
      <c r="A241" s="1061">
        <v>240</v>
      </c>
      <c r="B241" t="s">
        <v>1237</v>
      </c>
      <c r="C241" t="s">
        <v>1253</v>
      </c>
      <c r="D241" t="s">
        <v>1254</v>
      </c>
    </row>
    <row r="242" spans="1:4" ht="11.25">
      <c r="A242" s="1061">
        <v>241</v>
      </c>
      <c r="B242" t="s">
        <v>1237</v>
      </c>
      <c r="C242" t="s">
        <v>1237</v>
      </c>
      <c r="D242" t="s">
        <v>1238</v>
      </c>
    </row>
    <row r="243" spans="1:4" ht="11.25">
      <c r="A243" s="1061">
        <v>242</v>
      </c>
      <c r="B243" t="s">
        <v>1237</v>
      </c>
      <c r="C243" t="s">
        <v>1255</v>
      </c>
      <c r="D243" t="s">
        <v>1256</v>
      </c>
    </row>
    <row r="244" spans="1:4" ht="11.25">
      <c r="A244" s="1061">
        <v>243</v>
      </c>
      <c r="B244" t="s">
        <v>1257</v>
      </c>
      <c r="C244" t="s">
        <v>1257</v>
      </c>
      <c r="D244" t="s">
        <v>1258</v>
      </c>
    </row>
    <row r="245" spans="1:4" ht="11.25">
      <c r="A245" s="1061">
        <v>244</v>
      </c>
      <c r="B245" t="s">
        <v>1259</v>
      </c>
      <c r="C245" t="s">
        <v>1261</v>
      </c>
      <c r="D245" t="s">
        <v>1262</v>
      </c>
    </row>
    <row r="246" spans="1:4" ht="11.25">
      <c r="A246" s="1061">
        <v>245</v>
      </c>
      <c r="B246" t="s">
        <v>1259</v>
      </c>
      <c r="C246" t="s">
        <v>1263</v>
      </c>
      <c r="D246" t="s">
        <v>1264</v>
      </c>
    </row>
    <row r="247" spans="1:4" ht="11.25">
      <c r="A247" s="1061">
        <v>246</v>
      </c>
      <c r="B247" t="s">
        <v>1259</v>
      </c>
      <c r="C247" t="s">
        <v>1265</v>
      </c>
      <c r="D247" t="s">
        <v>1266</v>
      </c>
    </row>
    <row r="248" spans="1:4" ht="11.25">
      <c r="A248" s="1061">
        <v>247</v>
      </c>
      <c r="B248" t="s">
        <v>1259</v>
      </c>
      <c r="C248" t="s">
        <v>1267</v>
      </c>
      <c r="D248" t="s">
        <v>1268</v>
      </c>
    </row>
    <row r="249" spans="1:4" ht="11.25">
      <c r="A249" s="1061">
        <v>248</v>
      </c>
      <c r="B249" t="s">
        <v>1259</v>
      </c>
      <c r="C249" t="s">
        <v>1269</v>
      </c>
      <c r="D249" t="s">
        <v>1270</v>
      </c>
    </row>
    <row r="250" spans="1:4" ht="11.25">
      <c r="A250" s="1061">
        <v>249</v>
      </c>
      <c r="B250" t="s">
        <v>1259</v>
      </c>
      <c r="C250" t="s">
        <v>1271</v>
      </c>
      <c r="D250" t="s">
        <v>1272</v>
      </c>
    </row>
    <row r="251" spans="1:4" ht="11.25">
      <c r="A251" s="1061">
        <v>250</v>
      </c>
      <c r="B251" t="s">
        <v>1259</v>
      </c>
      <c r="C251" t="s">
        <v>1273</v>
      </c>
      <c r="D251" t="s">
        <v>1274</v>
      </c>
    </row>
    <row r="252" spans="1:4" ht="11.25">
      <c r="A252" s="1061">
        <v>251</v>
      </c>
      <c r="B252" t="s">
        <v>1259</v>
      </c>
      <c r="C252" t="s">
        <v>1275</v>
      </c>
      <c r="D252" t="s">
        <v>1276</v>
      </c>
    </row>
    <row r="253" spans="1:4" ht="11.25">
      <c r="A253" s="1061">
        <v>252</v>
      </c>
      <c r="B253" t="s">
        <v>1259</v>
      </c>
      <c r="C253" t="s">
        <v>1259</v>
      </c>
      <c r="D253" t="s">
        <v>1260</v>
      </c>
    </row>
    <row r="254" spans="1:4" ht="11.25">
      <c r="A254" s="1061">
        <v>253</v>
      </c>
      <c r="B254" t="s">
        <v>1259</v>
      </c>
      <c r="C254" t="s">
        <v>1277</v>
      </c>
      <c r="D254" t="s">
        <v>1278</v>
      </c>
    </row>
    <row r="255" spans="1:4" ht="11.25">
      <c r="A255" s="1061">
        <v>254</v>
      </c>
      <c r="B255" t="s">
        <v>1259</v>
      </c>
      <c r="C255" t="s">
        <v>1279</v>
      </c>
      <c r="D255" t="s">
        <v>1280</v>
      </c>
    </row>
    <row r="256" spans="1:4" ht="11.25">
      <c r="A256" s="1061">
        <v>255</v>
      </c>
      <c r="B256" t="s">
        <v>1281</v>
      </c>
      <c r="C256" t="s">
        <v>1281</v>
      </c>
      <c r="D256" t="s">
        <v>1282</v>
      </c>
    </row>
    <row r="257" spans="1:4" ht="11.25">
      <c r="A257" s="1061">
        <v>256</v>
      </c>
      <c r="B257" t="s">
        <v>1283</v>
      </c>
      <c r="C257" t="s">
        <v>1285</v>
      </c>
      <c r="D257" t="s">
        <v>1286</v>
      </c>
    </row>
    <row r="258" spans="1:4" ht="11.25">
      <c r="A258" s="1061">
        <v>257</v>
      </c>
      <c r="B258" t="s">
        <v>1283</v>
      </c>
      <c r="C258" t="s">
        <v>1287</v>
      </c>
      <c r="D258" t="s">
        <v>1288</v>
      </c>
    </row>
    <row r="259" spans="1:4" ht="11.25">
      <c r="A259" s="1061">
        <v>258</v>
      </c>
      <c r="B259" t="s">
        <v>1283</v>
      </c>
      <c r="C259" t="s">
        <v>1289</v>
      </c>
      <c r="D259" t="s">
        <v>1290</v>
      </c>
    </row>
    <row r="260" spans="1:4" ht="11.25">
      <c r="A260" s="1061">
        <v>259</v>
      </c>
      <c r="B260" t="s">
        <v>1283</v>
      </c>
      <c r="C260" t="s">
        <v>1007</v>
      </c>
      <c r="D260" t="s">
        <v>1291</v>
      </c>
    </row>
    <row r="261" spans="1:4" ht="11.25">
      <c r="A261" s="1061">
        <v>260</v>
      </c>
      <c r="B261" t="s">
        <v>1283</v>
      </c>
      <c r="C261" t="s">
        <v>1292</v>
      </c>
      <c r="D261" t="s">
        <v>1293</v>
      </c>
    </row>
    <row r="262" spans="1:4" ht="11.25">
      <c r="A262" s="1061">
        <v>261</v>
      </c>
      <c r="B262" t="s">
        <v>1283</v>
      </c>
      <c r="C262" t="s">
        <v>1177</v>
      </c>
      <c r="D262" t="s">
        <v>1294</v>
      </c>
    </row>
    <row r="263" spans="1:4" ht="11.25">
      <c r="A263" s="1061">
        <v>262</v>
      </c>
      <c r="B263" t="s">
        <v>1283</v>
      </c>
      <c r="C263" t="s">
        <v>1295</v>
      </c>
      <c r="D263" t="s">
        <v>1296</v>
      </c>
    </row>
    <row r="264" spans="1:4" ht="11.25">
      <c r="A264" s="1061">
        <v>263</v>
      </c>
      <c r="B264" t="s">
        <v>1283</v>
      </c>
      <c r="C264" t="s">
        <v>1297</v>
      </c>
      <c r="D264" t="s">
        <v>1298</v>
      </c>
    </row>
    <row r="265" spans="1:4" ht="11.25">
      <c r="A265" s="1061">
        <v>264</v>
      </c>
      <c r="B265" t="s">
        <v>1283</v>
      </c>
      <c r="C265" t="s">
        <v>1299</v>
      </c>
      <c r="D265" t="s">
        <v>1300</v>
      </c>
    </row>
    <row r="266" spans="1:4" ht="11.25">
      <c r="A266" s="1061">
        <v>265</v>
      </c>
      <c r="B266" t="s">
        <v>1283</v>
      </c>
      <c r="C266" t="s">
        <v>1283</v>
      </c>
      <c r="D266" t="s">
        <v>1284</v>
      </c>
    </row>
    <row r="267" spans="1:4" ht="11.25">
      <c r="A267" s="1061">
        <v>266</v>
      </c>
      <c r="B267" t="s">
        <v>1283</v>
      </c>
      <c r="C267" t="s">
        <v>1301</v>
      </c>
      <c r="D267" t="s">
        <v>1302</v>
      </c>
    </row>
    <row r="268" spans="1:4" ht="11.25">
      <c r="A268" s="1061">
        <v>267</v>
      </c>
      <c r="B268" t="s">
        <v>1283</v>
      </c>
      <c r="C268" t="s">
        <v>1303</v>
      </c>
      <c r="D268" t="s">
        <v>1304</v>
      </c>
    </row>
    <row r="269" spans="1:4" ht="11.25">
      <c r="A269" s="1061">
        <v>268</v>
      </c>
      <c r="B269" t="s">
        <v>1283</v>
      </c>
      <c r="C269" t="s">
        <v>1305</v>
      </c>
      <c r="D269" t="s">
        <v>1306</v>
      </c>
    </row>
    <row r="270" spans="1:4" ht="11.25">
      <c r="A270" s="1061">
        <v>269</v>
      </c>
      <c r="B270" t="s">
        <v>1307</v>
      </c>
      <c r="C270" t="s">
        <v>1309</v>
      </c>
      <c r="D270" t="s">
        <v>1310</v>
      </c>
    </row>
    <row r="271" spans="1:4" ht="11.25">
      <c r="A271" s="1061">
        <v>270</v>
      </c>
      <c r="B271" t="s">
        <v>1307</v>
      </c>
      <c r="C271" t="s">
        <v>1311</v>
      </c>
      <c r="D271" t="s">
        <v>1312</v>
      </c>
    </row>
    <row r="272" spans="1:4" ht="11.25">
      <c r="A272" s="1061">
        <v>271</v>
      </c>
      <c r="B272" t="s">
        <v>1307</v>
      </c>
      <c r="C272" t="s">
        <v>1313</v>
      </c>
      <c r="D272" t="s">
        <v>1314</v>
      </c>
    </row>
    <row r="273" spans="1:4" ht="11.25">
      <c r="A273" s="1061">
        <v>272</v>
      </c>
      <c r="B273" t="s">
        <v>1307</v>
      </c>
      <c r="C273" t="s">
        <v>1175</v>
      </c>
      <c r="D273" t="s">
        <v>1315</v>
      </c>
    </row>
    <row r="274" spans="1:4" ht="11.25">
      <c r="A274" s="1061">
        <v>273</v>
      </c>
      <c r="B274" t="s">
        <v>1307</v>
      </c>
      <c r="C274" t="s">
        <v>1316</v>
      </c>
      <c r="D274" t="s">
        <v>1317</v>
      </c>
    </row>
    <row r="275" spans="1:4" ht="11.25">
      <c r="A275" s="1061">
        <v>274</v>
      </c>
      <c r="B275" t="s">
        <v>1307</v>
      </c>
      <c r="C275" t="s">
        <v>1318</v>
      </c>
      <c r="D275" t="s">
        <v>1319</v>
      </c>
    </row>
    <row r="276" spans="1:4" ht="11.25">
      <c r="A276" s="1061">
        <v>275</v>
      </c>
      <c r="B276" t="s">
        <v>1307</v>
      </c>
      <c r="C276" t="s">
        <v>1307</v>
      </c>
      <c r="D276" t="s">
        <v>1308</v>
      </c>
    </row>
    <row r="277" spans="1:4" ht="11.25">
      <c r="A277" s="1061">
        <v>276</v>
      </c>
      <c r="B277" t="s">
        <v>1307</v>
      </c>
      <c r="C277" t="s">
        <v>1320</v>
      </c>
      <c r="D277" t="s">
        <v>1321</v>
      </c>
    </row>
    <row r="278" spans="1:4" ht="11.25">
      <c r="A278" s="1061">
        <v>277</v>
      </c>
      <c r="B278" t="s">
        <v>1307</v>
      </c>
      <c r="C278" t="s">
        <v>1322</v>
      </c>
      <c r="D278" t="s">
        <v>1323</v>
      </c>
    </row>
    <row r="279" spans="1:4" ht="11.25">
      <c r="A279" s="1061">
        <v>278</v>
      </c>
      <c r="B279" t="s">
        <v>1307</v>
      </c>
      <c r="C279" t="s">
        <v>1324</v>
      </c>
      <c r="D279" t="s">
        <v>1325</v>
      </c>
    </row>
    <row r="280" spans="1:4" ht="11.25">
      <c r="A280" s="1061">
        <v>279</v>
      </c>
      <c r="B280" t="s">
        <v>1326</v>
      </c>
      <c r="C280" t="s">
        <v>1326</v>
      </c>
      <c r="D280" t="s">
        <v>1327</v>
      </c>
    </row>
    <row r="281" spans="1:4" ht="11.25">
      <c r="A281" s="1061">
        <v>280</v>
      </c>
      <c r="B281" t="s">
        <v>1328</v>
      </c>
      <c r="C281" t="s">
        <v>1330</v>
      </c>
      <c r="D281" t="s">
        <v>1331</v>
      </c>
    </row>
    <row r="282" spans="1:4" ht="11.25">
      <c r="A282" s="1061">
        <v>281</v>
      </c>
      <c r="B282" t="s">
        <v>1328</v>
      </c>
      <c r="C282" t="s">
        <v>1332</v>
      </c>
      <c r="D282" t="s">
        <v>1333</v>
      </c>
    </row>
    <row r="283" spans="1:4" ht="11.25">
      <c r="A283" s="1061">
        <v>282</v>
      </c>
      <c r="B283" t="s">
        <v>1328</v>
      </c>
      <c r="C283" t="s">
        <v>912</v>
      </c>
      <c r="D283" t="s">
        <v>1334</v>
      </c>
    </row>
    <row r="284" spans="1:4" ht="11.25">
      <c r="A284" s="1061">
        <v>283</v>
      </c>
      <c r="B284" t="s">
        <v>1328</v>
      </c>
      <c r="C284" t="s">
        <v>1335</v>
      </c>
      <c r="D284" t="s">
        <v>1336</v>
      </c>
    </row>
    <row r="285" spans="1:4" ht="11.25">
      <c r="A285" s="1061">
        <v>284</v>
      </c>
      <c r="B285" t="s">
        <v>1328</v>
      </c>
      <c r="C285" t="s">
        <v>1337</v>
      </c>
      <c r="D285" t="s">
        <v>1338</v>
      </c>
    </row>
    <row r="286" spans="1:4" ht="11.25">
      <c r="A286" s="1061">
        <v>285</v>
      </c>
      <c r="B286" t="s">
        <v>1328</v>
      </c>
      <c r="C286" t="s">
        <v>1339</v>
      </c>
      <c r="D286" t="s">
        <v>1340</v>
      </c>
    </row>
    <row r="287" spans="1:4" ht="11.25">
      <c r="A287" s="1061">
        <v>286</v>
      </c>
      <c r="B287" t="s">
        <v>1328</v>
      </c>
      <c r="C287" t="s">
        <v>904</v>
      </c>
      <c r="D287" t="s">
        <v>1341</v>
      </c>
    </row>
    <row r="288" spans="1:4" ht="11.25">
      <c r="A288" s="1061">
        <v>287</v>
      </c>
      <c r="B288" t="s">
        <v>1328</v>
      </c>
      <c r="C288" t="s">
        <v>1342</v>
      </c>
      <c r="D288" t="s">
        <v>1343</v>
      </c>
    </row>
    <row r="289" spans="1:4" ht="11.25">
      <c r="A289" s="1061">
        <v>288</v>
      </c>
      <c r="B289" t="s">
        <v>1328</v>
      </c>
      <c r="C289" t="s">
        <v>1328</v>
      </c>
      <c r="D289" t="s">
        <v>1329</v>
      </c>
    </row>
    <row r="290" spans="1:4" ht="11.25">
      <c r="A290" s="1061">
        <v>289</v>
      </c>
      <c r="B290" t="s">
        <v>1328</v>
      </c>
      <c r="C290" t="s">
        <v>1344</v>
      </c>
      <c r="D290" t="s">
        <v>1345</v>
      </c>
    </row>
    <row r="291" spans="1:4" ht="11.25">
      <c r="A291" s="1061">
        <v>290</v>
      </c>
      <c r="B291" t="s">
        <v>1328</v>
      </c>
      <c r="C291" t="s">
        <v>1346</v>
      </c>
      <c r="D291" t="s">
        <v>1347</v>
      </c>
    </row>
    <row r="292" spans="1:4" ht="11.25">
      <c r="A292" s="1061">
        <v>291</v>
      </c>
      <c r="B292" t="s">
        <v>1328</v>
      </c>
      <c r="C292" t="s">
        <v>1348</v>
      </c>
      <c r="D292" t="s">
        <v>1349</v>
      </c>
    </row>
    <row r="293" spans="1:4" ht="11.25">
      <c r="A293" s="1061">
        <v>292</v>
      </c>
      <c r="B293" t="s">
        <v>1350</v>
      </c>
      <c r="C293" t="s">
        <v>1352</v>
      </c>
      <c r="D293" t="s">
        <v>1353</v>
      </c>
    </row>
    <row r="294" spans="1:4" ht="11.25">
      <c r="A294" s="1061">
        <v>293</v>
      </c>
      <c r="B294" t="s">
        <v>1350</v>
      </c>
      <c r="C294" t="s">
        <v>1354</v>
      </c>
      <c r="D294" t="s">
        <v>1355</v>
      </c>
    </row>
    <row r="295" spans="1:4" ht="11.25">
      <c r="A295" s="1061">
        <v>294</v>
      </c>
      <c r="B295" t="s">
        <v>1350</v>
      </c>
      <c r="C295" t="s">
        <v>1356</v>
      </c>
      <c r="D295" t="s">
        <v>1357</v>
      </c>
    </row>
    <row r="296" spans="1:4" ht="11.25">
      <c r="A296" s="1061">
        <v>295</v>
      </c>
      <c r="B296" t="s">
        <v>1350</v>
      </c>
      <c r="C296" t="s">
        <v>1358</v>
      </c>
      <c r="D296" t="s">
        <v>1359</v>
      </c>
    </row>
    <row r="297" spans="1:4" ht="11.25">
      <c r="A297" s="1061">
        <v>296</v>
      </c>
      <c r="B297" t="s">
        <v>1350</v>
      </c>
      <c r="C297" t="s">
        <v>1360</v>
      </c>
      <c r="D297" t="s">
        <v>1361</v>
      </c>
    </row>
    <row r="298" spans="1:4" ht="11.25">
      <c r="A298" s="1061">
        <v>297</v>
      </c>
      <c r="B298" t="s">
        <v>1350</v>
      </c>
      <c r="C298" t="s">
        <v>1362</v>
      </c>
      <c r="D298" t="s">
        <v>1363</v>
      </c>
    </row>
    <row r="299" spans="1:4" ht="11.25">
      <c r="A299" s="1061">
        <v>298</v>
      </c>
      <c r="B299" t="s">
        <v>1350</v>
      </c>
      <c r="C299" t="s">
        <v>1350</v>
      </c>
      <c r="D299" t="s">
        <v>1351</v>
      </c>
    </row>
    <row r="300" spans="1:4" ht="11.25">
      <c r="A300" s="1061">
        <v>299</v>
      </c>
      <c r="B300" t="s">
        <v>1350</v>
      </c>
      <c r="C300" t="s">
        <v>1364</v>
      </c>
      <c r="D300" t="s">
        <v>1365</v>
      </c>
    </row>
    <row r="301" spans="1:4" ht="11.25">
      <c r="A301" s="1061">
        <v>300</v>
      </c>
      <c r="B301" t="s">
        <v>1366</v>
      </c>
      <c r="C301" t="s">
        <v>1366</v>
      </c>
      <c r="D301" t="s">
        <v>1367</v>
      </c>
    </row>
    <row r="302" spans="1:4" ht="11.25">
      <c r="A302" s="1061">
        <v>301</v>
      </c>
      <c r="B302" t="s">
        <v>1368</v>
      </c>
      <c r="C302" t="s">
        <v>1370</v>
      </c>
      <c r="D302" t="s">
        <v>1371</v>
      </c>
    </row>
    <row r="303" spans="1:4" ht="11.25">
      <c r="A303" s="1061">
        <v>302</v>
      </c>
      <c r="B303" t="s">
        <v>1368</v>
      </c>
      <c r="C303" t="s">
        <v>1372</v>
      </c>
      <c r="D303" t="s">
        <v>1373</v>
      </c>
    </row>
    <row r="304" spans="1:4" ht="11.25">
      <c r="A304" s="1061">
        <v>303</v>
      </c>
      <c r="B304" t="s">
        <v>1368</v>
      </c>
      <c r="C304" t="s">
        <v>1374</v>
      </c>
      <c r="D304" t="s">
        <v>1375</v>
      </c>
    </row>
    <row r="305" spans="1:4" ht="11.25">
      <c r="A305" s="1061">
        <v>304</v>
      </c>
      <c r="B305" t="s">
        <v>1368</v>
      </c>
      <c r="C305" t="s">
        <v>1376</v>
      </c>
      <c r="D305" t="s">
        <v>1377</v>
      </c>
    </row>
    <row r="306" spans="1:4" ht="11.25">
      <c r="A306" s="1061">
        <v>305</v>
      </c>
      <c r="B306" t="s">
        <v>1368</v>
      </c>
      <c r="C306" t="s">
        <v>1378</v>
      </c>
      <c r="D306" t="s">
        <v>1379</v>
      </c>
    </row>
    <row r="307" spans="1:4" ht="11.25">
      <c r="A307" s="1061">
        <v>306</v>
      </c>
      <c r="B307" t="s">
        <v>1368</v>
      </c>
      <c r="C307" t="s">
        <v>1380</v>
      </c>
      <c r="D307" t="s">
        <v>1381</v>
      </c>
    </row>
    <row r="308" spans="1:4" ht="11.25">
      <c r="A308" s="1061">
        <v>307</v>
      </c>
      <c r="B308" t="s">
        <v>1368</v>
      </c>
      <c r="C308" t="s">
        <v>1382</v>
      </c>
      <c r="D308" t="s">
        <v>1383</v>
      </c>
    </row>
    <row r="309" spans="1:4" ht="11.25">
      <c r="A309" s="1061">
        <v>308</v>
      </c>
      <c r="B309" t="s">
        <v>1368</v>
      </c>
      <c r="C309" t="s">
        <v>1384</v>
      </c>
      <c r="D309" t="s">
        <v>1385</v>
      </c>
    </row>
    <row r="310" spans="1:4" ht="11.25">
      <c r="A310" s="1061">
        <v>309</v>
      </c>
      <c r="B310" t="s">
        <v>1368</v>
      </c>
      <c r="C310" t="s">
        <v>1368</v>
      </c>
      <c r="D310" t="s">
        <v>1369</v>
      </c>
    </row>
    <row r="311" spans="1:4" ht="11.25">
      <c r="A311" s="1061">
        <v>310</v>
      </c>
      <c r="B311" t="s">
        <v>1368</v>
      </c>
      <c r="C311" t="s">
        <v>1386</v>
      </c>
      <c r="D311" t="s">
        <v>1387</v>
      </c>
    </row>
    <row r="312" spans="1:4" ht="11.25">
      <c r="A312" s="1061">
        <v>311</v>
      </c>
      <c r="B312" t="s">
        <v>1388</v>
      </c>
      <c r="C312" t="s">
        <v>1390</v>
      </c>
      <c r="D312" t="s">
        <v>1391</v>
      </c>
    </row>
    <row r="313" spans="1:4" ht="11.25">
      <c r="A313" s="1061">
        <v>312</v>
      </c>
      <c r="B313" t="s">
        <v>1388</v>
      </c>
      <c r="C313" t="s">
        <v>1392</v>
      </c>
      <c r="D313" t="s">
        <v>1393</v>
      </c>
    </row>
    <row r="314" spans="1:4" ht="11.25">
      <c r="A314" s="1061">
        <v>313</v>
      </c>
      <c r="B314" t="s">
        <v>1388</v>
      </c>
      <c r="C314" t="s">
        <v>1394</v>
      </c>
      <c r="D314" t="s">
        <v>1395</v>
      </c>
    </row>
    <row r="315" spans="1:4" ht="11.25">
      <c r="A315" s="1061">
        <v>314</v>
      </c>
      <c r="B315" t="s">
        <v>1388</v>
      </c>
      <c r="C315" t="s">
        <v>1396</v>
      </c>
      <c r="D315" t="s">
        <v>1397</v>
      </c>
    </row>
    <row r="316" spans="1:4" ht="11.25">
      <c r="A316" s="1061">
        <v>315</v>
      </c>
      <c r="B316" t="s">
        <v>1388</v>
      </c>
      <c r="C316" t="s">
        <v>1398</v>
      </c>
      <c r="D316" t="s">
        <v>1399</v>
      </c>
    </row>
    <row r="317" spans="1:4" ht="11.25">
      <c r="A317" s="1061">
        <v>316</v>
      </c>
      <c r="B317" t="s">
        <v>1388</v>
      </c>
      <c r="C317" t="s">
        <v>1388</v>
      </c>
      <c r="D317" t="s">
        <v>1389</v>
      </c>
    </row>
    <row r="318" spans="1:4" ht="11.25">
      <c r="A318" s="1061">
        <v>317</v>
      </c>
      <c r="B318" t="s">
        <v>1388</v>
      </c>
      <c r="C318" t="s">
        <v>1400</v>
      </c>
      <c r="D318" t="s">
        <v>1401</v>
      </c>
    </row>
    <row r="319" spans="1:4" ht="11.25">
      <c r="A319" s="1061">
        <v>318</v>
      </c>
      <c r="B319" t="s">
        <v>1388</v>
      </c>
      <c r="C319" t="s">
        <v>1402</v>
      </c>
      <c r="D319" t="s">
        <v>1403</v>
      </c>
    </row>
    <row r="320" spans="1:4" ht="11.25">
      <c r="A320" s="1061">
        <v>319</v>
      </c>
      <c r="B320" t="s">
        <v>1404</v>
      </c>
      <c r="C320" t="s">
        <v>1406</v>
      </c>
      <c r="D320" t="s">
        <v>1407</v>
      </c>
    </row>
    <row r="321" spans="1:4" ht="11.25">
      <c r="A321" s="1061">
        <v>320</v>
      </c>
      <c r="B321" t="s">
        <v>1404</v>
      </c>
      <c r="C321" t="s">
        <v>1408</v>
      </c>
      <c r="D321" t="s">
        <v>1409</v>
      </c>
    </row>
    <row r="322" spans="1:4" ht="11.25">
      <c r="A322" s="1061">
        <v>321</v>
      </c>
      <c r="B322" t="s">
        <v>1404</v>
      </c>
      <c r="C322" t="s">
        <v>1410</v>
      </c>
      <c r="D322" t="s">
        <v>1411</v>
      </c>
    </row>
    <row r="323" spans="1:4" ht="11.25">
      <c r="A323" s="1061">
        <v>322</v>
      </c>
      <c r="B323" t="s">
        <v>1404</v>
      </c>
      <c r="C323" t="s">
        <v>1412</v>
      </c>
      <c r="D323" t="s">
        <v>1413</v>
      </c>
    </row>
    <row r="324" spans="1:4" ht="11.25">
      <c r="A324" s="1061">
        <v>323</v>
      </c>
      <c r="B324" t="s">
        <v>1404</v>
      </c>
      <c r="C324" t="s">
        <v>1414</v>
      </c>
      <c r="D324" t="s">
        <v>1415</v>
      </c>
    </row>
    <row r="325" spans="1:4" ht="11.25">
      <c r="A325" s="1061">
        <v>324</v>
      </c>
      <c r="B325" t="s">
        <v>1404</v>
      </c>
      <c r="C325" t="s">
        <v>1404</v>
      </c>
      <c r="D325" t="s">
        <v>1405</v>
      </c>
    </row>
    <row r="326" spans="1:4" ht="11.25">
      <c r="A326" s="1061">
        <v>325</v>
      </c>
      <c r="B326" t="s">
        <v>1416</v>
      </c>
      <c r="C326" t="s">
        <v>1418</v>
      </c>
      <c r="D326" t="s">
        <v>1419</v>
      </c>
    </row>
    <row r="327" spans="1:4" ht="11.25">
      <c r="A327" s="1061">
        <v>326</v>
      </c>
      <c r="B327" t="s">
        <v>1416</v>
      </c>
      <c r="C327" t="s">
        <v>1420</v>
      </c>
      <c r="D327" t="s">
        <v>1421</v>
      </c>
    </row>
    <row r="328" spans="1:4" ht="11.25">
      <c r="A328" s="1061">
        <v>327</v>
      </c>
      <c r="B328" t="s">
        <v>1416</v>
      </c>
      <c r="C328" t="s">
        <v>1422</v>
      </c>
      <c r="D328" t="s">
        <v>1423</v>
      </c>
    </row>
    <row r="329" spans="1:4" ht="11.25">
      <c r="A329" s="1061">
        <v>328</v>
      </c>
      <c r="B329" t="s">
        <v>1416</v>
      </c>
      <c r="C329" t="s">
        <v>1424</v>
      </c>
      <c r="D329" t="s">
        <v>1425</v>
      </c>
    </row>
    <row r="330" spans="1:4" ht="11.25">
      <c r="A330" s="1061">
        <v>329</v>
      </c>
      <c r="B330" t="s">
        <v>1416</v>
      </c>
      <c r="C330" t="s">
        <v>1426</v>
      </c>
      <c r="D330" t="s">
        <v>1427</v>
      </c>
    </row>
    <row r="331" spans="1:4" ht="11.25">
      <c r="A331" s="1061">
        <v>330</v>
      </c>
      <c r="B331" t="s">
        <v>1416</v>
      </c>
      <c r="C331" t="s">
        <v>1428</v>
      </c>
      <c r="D331" t="s">
        <v>1429</v>
      </c>
    </row>
    <row r="332" spans="1:4" ht="11.25">
      <c r="A332" s="1061">
        <v>331</v>
      </c>
      <c r="B332" t="s">
        <v>1416</v>
      </c>
      <c r="C332" t="s">
        <v>1430</v>
      </c>
      <c r="D332" t="s">
        <v>1431</v>
      </c>
    </row>
    <row r="333" spans="1:4" ht="11.25">
      <c r="A333" s="1061">
        <v>332</v>
      </c>
      <c r="B333" t="s">
        <v>1416</v>
      </c>
      <c r="C333" t="s">
        <v>1432</v>
      </c>
      <c r="D333" t="s">
        <v>1433</v>
      </c>
    </row>
    <row r="334" spans="1:4" ht="11.25">
      <c r="A334" s="1061">
        <v>333</v>
      </c>
      <c r="B334" t="s">
        <v>1416</v>
      </c>
      <c r="C334" t="s">
        <v>1416</v>
      </c>
      <c r="D334" t="s">
        <v>1417</v>
      </c>
    </row>
    <row r="335" spans="1:4" ht="11.25">
      <c r="A335" s="1061">
        <v>334</v>
      </c>
      <c r="B335" t="s">
        <v>1416</v>
      </c>
      <c r="C335" t="s">
        <v>1434</v>
      </c>
      <c r="D335" t="s">
        <v>1435</v>
      </c>
    </row>
    <row r="336" spans="1:4" ht="11.25">
      <c r="A336" s="1061">
        <v>335</v>
      </c>
      <c r="B336" t="s">
        <v>1436</v>
      </c>
      <c r="C336" t="s">
        <v>1438</v>
      </c>
      <c r="D336" t="s">
        <v>1439</v>
      </c>
    </row>
    <row r="337" spans="1:4" ht="11.25">
      <c r="A337" s="1061">
        <v>336</v>
      </c>
      <c r="B337" t="s">
        <v>1436</v>
      </c>
      <c r="C337" t="s">
        <v>1440</v>
      </c>
      <c r="D337" t="s">
        <v>1441</v>
      </c>
    </row>
    <row r="338" spans="1:4" ht="11.25">
      <c r="A338" s="1061">
        <v>337</v>
      </c>
      <c r="B338" t="s">
        <v>1436</v>
      </c>
      <c r="C338" t="s">
        <v>1442</v>
      </c>
      <c r="D338" t="s">
        <v>1443</v>
      </c>
    </row>
    <row r="339" spans="1:4" ht="11.25">
      <c r="A339" s="1061">
        <v>338</v>
      </c>
      <c r="B339" t="s">
        <v>1436</v>
      </c>
      <c r="C339" t="s">
        <v>1410</v>
      </c>
      <c r="D339" t="s">
        <v>1444</v>
      </c>
    </row>
    <row r="340" spans="1:4" ht="11.25">
      <c r="A340" s="1061">
        <v>339</v>
      </c>
      <c r="B340" t="s">
        <v>1436</v>
      </c>
      <c r="C340" t="s">
        <v>1143</v>
      </c>
      <c r="D340" t="s">
        <v>1445</v>
      </c>
    </row>
    <row r="341" spans="1:4" ht="11.25">
      <c r="A341" s="1061">
        <v>340</v>
      </c>
      <c r="B341" t="s">
        <v>1436</v>
      </c>
      <c r="C341" t="s">
        <v>1446</v>
      </c>
      <c r="D341" t="s">
        <v>1447</v>
      </c>
    </row>
    <row r="342" spans="1:4" ht="11.25">
      <c r="A342" s="1061">
        <v>341</v>
      </c>
      <c r="B342" t="s">
        <v>1436</v>
      </c>
      <c r="C342" t="s">
        <v>1448</v>
      </c>
      <c r="D342" t="s">
        <v>1449</v>
      </c>
    </row>
    <row r="343" spans="1:4" ht="11.25">
      <c r="A343" s="1061">
        <v>342</v>
      </c>
      <c r="B343" t="s">
        <v>1436</v>
      </c>
      <c r="C343" t="s">
        <v>1450</v>
      </c>
      <c r="D343" t="s">
        <v>1451</v>
      </c>
    </row>
    <row r="344" spans="1:4" ht="11.25">
      <c r="A344" s="1061">
        <v>343</v>
      </c>
      <c r="B344" t="s">
        <v>1436</v>
      </c>
      <c r="C344" t="s">
        <v>1007</v>
      </c>
      <c r="D344" t="s">
        <v>1452</v>
      </c>
    </row>
    <row r="345" spans="1:4" ht="11.25">
      <c r="A345" s="1061">
        <v>344</v>
      </c>
      <c r="B345" t="s">
        <v>1436</v>
      </c>
      <c r="C345" t="s">
        <v>1453</v>
      </c>
      <c r="D345" t="s">
        <v>1454</v>
      </c>
    </row>
    <row r="346" spans="1:4" ht="11.25">
      <c r="A346" s="1061">
        <v>345</v>
      </c>
      <c r="B346" t="s">
        <v>1436</v>
      </c>
      <c r="C346" t="s">
        <v>1455</v>
      </c>
      <c r="D346" t="s">
        <v>1456</v>
      </c>
    </row>
    <row r="347" spans="1:4" ht="11.25">
      <c r="A347" s="1061">
        <v>346</v>
      </c>
      <c r="B347" t="s">
        <v>1436</v>
      </c>
      <c r="C347" t="s">
        <v>1457</v>
      </c>
      <c r="D347" t="s">
        <v>1458</v>
      </c>
    </row>
    <row r="348" spans="1:4" ht="11.25">
      <c r="A348" s="1061">
        <v>347</v>
      </c>
      <c r="B348" t="s">
        <v>1436</v>
      </c>
      <c r="C348" t="s">
        <v>1185</v>
      </c>
      <c r="D348" t="s">
        <v>1459</v>
      </c>
    </row>
    <row r="349" spans="1:4" ht="11.25">
      <c r="A349" s="1061">
        <v>348</v>
      </c>
      <c r="B349" t="s">
        <v>1436</v>
      </c>
      <c r="C349" t="s">
        <v>1460</v>
      </c>
      <c r="D349" t="s">
        <v>1461</v>
      </c>
    </row>
    <row r="350" spans="1:4" ht="11.25">
      <c r="A350" s="1061">
        <v>349</v>
      </c>
      <c r="B350" t="s">
        <v>1436</v>
      </c>
      <c r="C350" t="s">
        <v>1436</v>
      </c>
      <c r="D350" t="s">
        <v>1437</v>
      </c>
    </row>
    <row r="351" spans="1:4" ht="11.25">
      <c r="A351" s="1061">
        <v>350</v>
      </c>
      <c r="B351" t="s">
        <v>1436</v>
      </c>
      <c r="C351" t="s">
        <v>1462</v>
      </c>
      <c r="D351" t="s">
        <v>1463</v>
      </c>
    </row>
    <row r="352" spans="1:4" ht="11.25">
      <c r="A352" s="1061">
        <v>351</v>
      </c>
      <c r="B352" t="s">
        <v>1464</v>
      </c>
      <c r="C352" t="s">
        <v>1466</v>
      </c>
      <c r="D352" t="s">
        <v>1467</v>
      </c>
    </row>
    <row r="353" spans="1:4" ht="11.25">
      <c r="A353" s="1061">
        <v>352</v>
      </c>
      <c r="B353" t="s">
        <v>1464</v>
      </c>
      <c r="C353" t="s">
        <v>1468</v>
      </c>
      <c r="D353" t="s">
        <v>1469</v>
      </c>
    </row>
    <row r="354" spans="1:4" ht="11.25">
      <c r="A354" s="1061">
        <v>353</v>
      </c>
      <c r="B354" t="s">
        <v>1464</v>
      </c>
      <c r="C354" t="s">
        <v>1470</v>
      </c>
      <c r="D354" t="s">
        <v>1471</v>
      </c>
    </row>
    <row r="355" spans="1:4" ht="11.25">
      <c r="A355" s="1061">
        <v>354</v>
      </c>
      <c r="B355" t="s">
        <v>1464</v>
      </c>
      <c r="C355" t="s">
        <v>1472</v>
      </c>
      <c r="D355" t="s">
        <v>1473</v>
      </c>
    </row>
    <row r="356" spans="1:4" ht="11.25">
      <c r="A356" s="1061">
        <v>355</v>
      </c>
      <c r="B356" t="s">
        <v>1464</v>
      </c>
      <c r="C356" t="s">
        <v>1474</v>
      </c>
      <c r="D356" t="s">
        <v>1475</v>
      </c>
    </row>
    <row r="357" spans="1:4" ht="11.25">
      <c r="A357" s="1061">
        <v>356</v>
      </c>
      <c r="B357" t="s">
        <v>1464</v>
      </c>
      <c r="C357" t="s">
        <v>1476</v>
      </c>
      <c r="D357" t="s">
        <v>1477</v>
      </c>
    </row>
    <row r="358" spans="1:4" ht="11.25">
      <c r="A358" s="1061">
        <v>357</v>
      </c>
      <c r="B358" t="s">
        <v>1464</v>
      </c>
      <c r="C358" t="s">
        <v>1478</v>
      </c>
      <c r="D358" t="s">
        <v>1479</v>
      </c>
    </row>
    <row r="359" spans="1:4" ht="11.25">
      <c r="A359" s="1061">
        <v>358</v>
      </c>
      <c r="B359" t="s">
        <v>1464</v>
      </c>
      <c r="C359" t="s">
        <v>1464</v>
      </c>
      <c r="D359" t="s">
        <v>1465</v>
      </c>
    </row>
    <row r="360" spans="1:4" ht="11.25">
      <c r="A360" s="1061">
        <v>359</v>
      </c>
      <c r="B360" t="s">
        <v>1464</v>
      </c>
      <c r="C360" t="s">
        <v>1480</v>
      </c>
      <c r="D360" t="s">
        <v>1481</v>
      </c>
    </row>
    <row r="361" spans="1:4" ht="11.25">
      <c r="A361" s="1061">
        <v>360</v>
      </c>
      <c r="B361" t="s">
        <v>1482</v>
      </c>
      <c r="C361" t="s">
        <v>1484</v>
      </c>
      <c r="D361" t="s">
        <v>1485</v>
      </c>
    </row>
    <row r="362" spans="1:4" ht="11.25">
      <c r="A362" s="1061">
        <v>361</v>
      </c>
      <c r="B362" t="s">
        <v>1482</v>
      </c>
      <c r="C362" t="s">
        <v>1486</v>
      </c>
      <c r="D362" t="s">
        <v>1487</v>
      </c>
    </row>
    <row r="363" spans="1:4" ht="11.25">
      <c r="A363" s="1061">
        <v>362</v>
      </c>
      <c r="B363" t="s">
        <v>1482</v>
      </c>
      <c r="C363" t="s">
        <v>1488</v>
      </c>
      <c r="D363" t="s">
        <v>1489</v>
      </c>
    </row>
    <row r="364" spans="1:4" ht="11.25">
      <c r="A364" s="1061">
        <v>363</v>
      </c>
      <c r="B364" t="s">
        <v>1482</v>
      </c>
      <c r="C364" t="s">
        <v>1490</v>
      </c>
      <c r="D364" t="s">
        <v>1491</v>
      </c>
    </row>
    <row r="365" spans="1:4" ht="11.25">
      <c r="A365" s="1061">
        <v>364</v>
      </c>
      <c r="B365" t="s">
        <v>1482</v>
      </c>
      <c r="C365" t="s">
        <v>1492</v>
      </c>
      <c r="D365" t="s">
        <v>1493</v>
      </c>
    </row>
    <row r="366" spans="1:4" ht="11.25">
      <c r="A366" s="1061">
        <v>365</v>
      </c>
      <c r="B366" t="s">
        <v>1482</v>
      </c>
      <c r="C366" t="s">
        <v>1494</v>
      </c>
      <c r="D366" t="s">
        <v>1495</v>
      </c>
    </row>
    <row r="367" spans="1:4" ht="11.25">
      <c r="A367" s="1061">
        <v>366</v>
      </c>
      <c r="B367" t="s">
        <v>1482</v>
      </c>
      <c r="C367" t="s">
        <v>1496</v>
      </c>
      <c r="D367" t="s">
        <v>1497</v>
      </c>
    </row>
    <row r="368" spans="1:4" ht="11.25">
      <c r="A368" s="1061">
        <v>367</v>
      </c>
      <c r="B368" t="s">
        <v>1482</v>
      </c>
      <c r="C368" t="s">
        <v>1498</v>
      </c>
      <c r="D368" t="s">
        <v>1499</v>
      </c>
    </row>
    <row r="369" spans="1:4" ht="11.25">
      <c r="A369" s="1061">
        <v>368</v>
      </c>
      <c r="B369" t="s">
        <v>1482</v>
      </c>
      <c r="C369" t="s">
        <v>1500</v>
      </c>
      <c r="D369" t="s">
        <v>1501</v>
      </c>
    </row>
    <row r="370" spans="1:4" ht="11.25">
      <c r="A370" s="1061">
        <v>369</v>
      </c>
      <c r="B370" t="s">
        <v>1482</v>
      </c>
      <c r="C370" t="s">
        <v>1502</v>
      </c>
      <c r="D370" t="s">
        <v>1503</v>
      </c>
    </row>
    <row r="371" spans="1:4" ht="11.25">
      <c r="A371" s="1061">
        <v>370</v>
      </c>
      <c r="B371" t="s">
        <v>1482</v>
      </c>
      <c r="C371" t="s">
        <v>1504</v>
      </c>
      <c r="D371" t="s">
        <v>1505</v>
      </c>
    </row>
    <row r="372" spans="1:4" ht="11.25">
      <c r="A372" s="1061">
        <v>371</v>
      </c>
      <c r="B372" t="s">
        <v>1482</v>
      </c>
      <c r="C372" t="s">
        <v>1482</v>
      </c>
      <c r="D372" t="s">
        <v>1483</v>
      </c>
    </row>
    <row r="373" spans="1:4" ht="11.25">
      <c r="A373" s="1061">
        <v>372</v>
      </c>
      <c r="B373" t="s">
        <v>1506</v>
      </c>
      <c r="C373" t="s">
        <v>1506</v>
      </c>
      <c r="D373" t="s">
        <v>1507</v>
      </c>
    </row>
    <row r="374" spans="1:4" ht="11.25">
      <c r="A374" s="1061">
        <v>373</v>
      </c>
      <c r="B374" t="s">
        <v>1508</v>
      </c>
      <c r="C374" t="s">
        <v>1508</v>
      </c>
      <c r="D374" t="s">
        <v>1509</v>
      </c>
    </row>
    <row r="375" spans="1:4" ht="11.25">
      <c r="A375" s="1061">
        <v>374</v>
      </c>
      <c r="B375" t="s">
        <v>1510</v>
      </c>
      <c r="C375" t="s">
        <v>1510</v>
      </c>
      <c r="D375" t="s">
        <v>1511</v>
      </c>
    </row>
    <row r="376" spans="1:4" ht="11.25">
      <c r="A376" s="1061">
        <v>375</v>
      </c>
      <c r="B376" t="s">
        <v>1512</v>
      </c>
      <c r="C376" t="s">
        <v>1512</v>
      </c>
      <c r="D376" t="s">
        <v>1513</v>
      </c>
    </row>
    <row r="377" spans="1:4" ht="11.25">
      <c r="A377" s="1061">
        <v>376</v>
      </c>
      <c r="B377" t="s">
        <v>1514</v>
      </c>
      <c r="C377" t="s">
        <v>1514</v>
      </c>
      <c r="D377" t="s">
        <v>1515</v>
      </c>
    </row>
    <row r="378" spans="1:4" ht="11.25">
      <c r="A378" s="1061">
        <v>377</v>
      </c>
      <c r="B378" t="s">
        <v>1516</v>
      </c>
      <c r="C378" t="s">
        <v>1516</v>
      </c>
      <c r="D378" t="s">
        <v>1517</v>
      </c>
    </row>
    <row r="379" spans="1:4" ht="11.25">
      <c r="A379" s="1061">
        <v>378</v>
      </c>
      <c r="B379" t="s">
        <v>1518</v>
      </c>
      <c r="C379" t="s">
        <v>1518</v>
      </c>
      <c r="D379" t="s">
        <v>1519</v>
      </c>
    </row>
    <row r="380" spans="1:4" ht="11.25">
      <c r="A380" s="1061">
        <v>379</v>
      </c>
      <c r="B380" t="s">
        <v>1520</v>
      </c>
      <c r="C380" t="s">
        <v>1520</v>
      </c>
      <c r="D380" t="s">
        <v>1521</v>
      </c>
    </row>
    <row r="381" spans="1:4" ht="11.25">
      <c r="A381" s="1061">
        <v>380</v>
      </c>
      <c r="B381" t="s">
        <v>1522</v>
      </c>
      <c r="C381" t="s">
        <v>1522</v>
      </c>
      <c r="D381" t="s">
        <v>1523</v>
      </c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47"/>
  </sheetPr>
  <dimension ref="A1:D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7109375" style="43" customWidth="1"/>
    <col min="2" max="2" width="90.7109375" style="43" customWidth="1"/>
    <col min="3" max="16384" width="9.140625" style="43" customWidth="1"/>
  </cols>
  <sheetData>
    <row r="1" ht="11.25">
      <c r="B1" s="51" t="s">
        <v>60</v>
      </c>
    </row>
    <row r="2" ht="90">
      <c r="B2" s="53" t="s">
        <v>503</v>
      </c>
    </row>
    <row r="3" ht="67.5">
      <c r="B3" s="53" t="s">
        <v>391</v>
      </c>
    </row>
    <row r="4" ht="33.75">
      <c r="B4" s="53" t="s">
        <v>605</v>
      </c>
    </row>
    <row r="5" ht="11.25">
      <c r="B5" s="53" t="s">
        <v>223</v>
      </c>
    </row>
    <row r="6" ht="22.5">
      <c r="B6" s="53" t="s">
        <v>267</v>
      </c>
    </row>
    <row r="7" ht="22.5">
      <c r="B7" s="53" t="s">
        <v>268</v>
      </c>
    </row>
    <row r="8" ht="22.5">
      <c r="B8" s="53" t="s">
        <v>269</v>
      </c>
    </row>
    <row r="9" ht="22.5">
      <c r="B9" s="53" t="s">
        <v>504</v>
      </c>
    </row>
    <row r="10" ht="56.25">
      <c r="B10" s="53" t="s">
        <v>768</v>
      </c>
    </row>
    <row r="11" ht="12.75">
      <c r="B11" s="222" t="s">
        <v>389</v>
      </c>
    </row>
    <row r="12" ht="11.25">
      <c r="B12" s="51" t="s">
        <v>182</v>
      </c>
    </row>
    <row r="13" ht="22.5">
      <c r="B13" s="53" t="s">
        <v>198</v>
      </c>
    </row>
    <row r="14" ht="67.5">
      <c r="B14" s="53" t="s">
        <v>251</v>
      </c>
    </row>
    <row r="15" ht="22.5">
      <c r="B15" s="53" t="s">
        <v>231</v>
      </c>
    </row>
    <row r="16" spans="2:4" ht="11.25">
      <c r="B16" s="51" t="s">
        <v>207</v>
      </c>
      <c r="D16" s="93"/>
    </row>
    <row r="17" ht="33.75">
      <c r="B17" s="53" t="s">
        <v>265</v>
      </c>
    </row>
    <row r="18" ht="33.75">
      <c r="B18" s="53" t="s">
        <v>266</v>
      </c>
    </row>
    <row r="19" ht="11.25">
      <c r="B19" s="53" t="s">
        <v>252</v>
      </c>
    </row>
    <row r="20" ht="33.75">
      <c r="B20" s="53" t="s">
        <v>293</v>
      </c>
    </row>
    <row r="21" ht="11.25">
      <c r="B21" s="51" t="s">
        <v>220</v>
      </c>
    </row>
    <row r="22" ht="11.25">
      <c r="B22" s="53" t="s">
        <v>222</v>
      </c>
    </row>
    <row r="24" ht="22.5">
      <c r="B24" s="224" t="s">
        <v>372</v>
      </c>
    </row>
    <row r="26" ht="11.25">
      <c r="B26" s="51" t="s">
        <v>333</v>
      </c>
    </row>
    <row r="27" ht="22.5">
      <c r="B27" s="223" t="s">
        <v>476</v>
      </c>
    </row>
    <row r="28" ht="11.25">
      <c r="B28" s="223" t="s">
        <v>475</v>
      </c>
    </row>
    <row r="29" ht="11.25">
      <c r="B29" s="311" t="s">
        <v>390</v>
      </c>
    </row>
    <row r="30" ht="22.5">
      <c r="B30" s="223" t="s">
        <v>604</v>
      </c>
    </row>
    <row r="32" spans="1:2" ht="11.25">
      <c r="A32" s="281"/>
      <c r="B32" s="282" t="s">
        <v>434</v>
      </c>
    </row>
    <row r="33" spans="1:2" ht="14.25">
      <c r="A33" s="283">
        <v>1</v>
      </c>
      <c r="B33" s="284" t="s">
        <v>435</v>
      </c>
    </row>
    <row r="34" spans="1:2" ht="14.25">
      <c r="A34" s="283">
        <v>2</v>
      </c>
      <c r="B34" s="284" t="s">
        <v>436</v>
      </c>
    </row>
    <row r="35" ht="11.25">
      <c r="B35" s="282" t="s">
        <v>437</v>
      </c>
    </row>
    <row r="36" ht="11.25">
      <c r="B36" s="284" t="s">
        <v>438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CCFF"/>
  </sheetPr>
  <dimension ref="A1:X40"/>
  <sheetViews>
    <sheetView showGridLines="0" zoomScalePageLayoutView="0" workbookViewId="0" topLeftCell="C4">
      <selection activeCell="E33" sqref="E33:W33"/>
    </sheetView>
  </sheetViews>
  <sheetFormatPr defaultColWidth="9.140625" defaultRowHeight="11.25"/>
  <cols>
    <col min="1" max="2" width="3.7109375" style="210" hidden="1" customWidth="1"/>
    <col min="3" max="3" width="3.7109375" style="102" bestFit="1" customWidth="1"/>
    <col min="4" max="4" width="6.140625" style="102" customWidth="1"/>
    <col min="5" max="5" width="105.57421875" style="102" customWidth="1"/>
    <col min="6" max="6" width="33.8515625" style="102" customWidth="1"/>
    <col min="7" max="7" width="8.57421875" style="102" customWidth="1"/>
    <col min="8" max="8" width="3.7109375" style="102" customWidth="1"/>
    <col min="9" max="9" width="5.421875" style="102" customWidth="1"/>
    <col min="10" max="10" width="47.851562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1875" style="102" customWidth="1"/>
    <col min="19" max="20" width="3.7109375" style="534" customWidth="1"/>
    <col min="21" max="21" width="5.7109375" style="534" customWidth="1"/>
    <col min="22" max="22" width="34.421875" style="534" customWidth="1"/>
    <col min="23" max="23" width="30.7109375" style="102" customWidth="1"/>
    <col min="24" max="24" width="3.7109375" style="102" customWidth="1"/>
    <col min="25" max="16384" width="9.140625" style="102" customWidth="1"/>
  </cols>
  <sheetData>
    <row r="1" ht="11.25" customHeight="1" hidden="1">
      <c r="A1" s="216"/>
    </row>
    <row r="2" ht="11.25" customHeight="1" hidden="1"/>
    <row r="3" ht="11.25" customHeight="1" hidden="1"/>
    <row r="4" ht="3" customHeight="1"/>
    <row r="5" spans="1:23" s="120" customFormat="1" ht="28.5" customHeight="1">
      <c r="A5" s="211"/>
      <c r="B5" s="211"/>
      <c r="D5" s="1162" t="s">
        <v>713</v>
      </c>
      <c r="E5" s="1163"/>
      <c r="F5" s="1163"/>
      <c r="G5" s="1163"/>
      <c r="H5" s="1163"/>
      <c r="I5" s="1163"/>
      <c r="J5" s="1164"/>
      <c r="K5" s="437"/>
      <c r="L5" s="176"/>
      <c r="M5" s="176"/>
      <c r="N5" s="176"/>
      <c r="O5" s="176"/>
      <c r="P5" s="176"/>
      <c r="Q5" s="176"/>
      <c r="R5" s="176"/>
      <c r="S5" s="568"/>
      <c r="T5" s="568"/>
      <c r="U5" s="568"/>
      <c r="V5" s="568"/>
      <c r="W5" s="176"/>
    </row>
    <row r="6" spans="1:22" s="469" customFormat="1" ht="3" customHeight="1">
      <c r="A6" s="312"/>
      <c r="B6" s="312"/>
      <c r="D6" s="1192"/>
      <c r="E6" s="1193"/>
      <c r="F6" s="1193"/>
      <c r="G6" s="1193"/>
      <c r="H6" s="1193"/>
      <c r="I6" s="1193"/>
      <c r="J6" s="1194"/>
      <c r="S6" s="646"/>
      <c r="T6" s="646"/>
      <c r="U6" s="646"/>
      <c r="V6" s="646"/>
    </row>
    <row r="7" spans="1:22" s="469" customFormat="1" ht="5.25" customHeight="1" hidden="1">
      <c r="A7" s="312"/>
      <c r="B7" s="312"/>
      <c r="E7" s="1195"/>
      <c r="F7" s="1195"/>
      <c r="G7" s="1184"/>
      <c r="H7" s="1184"/>
      <c r="I7" s="1184"/>
      <c r="J7" s="1184"/>
      <c r="S7" s="646"/>
      <c r="T7" s="646"/>
      <c r="U7" s="646"/>
      <c r="V7" s="646"/>
    </row>
    <row r="8" spans="1:22" s="469" customFormat="1" ht="5.25" customHeight="1" hidden="1">
      <c r="A8" s="312"/>
      <c r="B8" s="312"/>
      <c r="E8" s="1195"/>
      <c r="F8" s="1195"/>
      <c r="G8" s="1184"/>
      <c r="H8" s="1184"/>
      <c r="I8" s="1184"/>
      <c r="J8" s="1184"/>
      <c r="S8" s="646"/>
      <c r="T8" s="646"/>
      <c r="U8" s="646"/>
      <c r="V8" s="646"/>
    </row>
    <row r="9" spans="1:22" s="469" customFormat="1" ht="5.25" customHeight="1" hidden="1">
      <c r="A9" s="312"/>
      <c r="B9" s="312"/>
      <c r="E9" s="1195"/>
      <c r="F9" s="1195"/>
      <c r="G9" s="1184"/>
      <c r="H9" s="1184"/>
      <c r="I9" s="1184"/>
      <c r="J9" s="1184"/>
      <c r="S9" s="646"/>
      <c r="T9" s="646"/>
      <c r="U9" s="646"/>
      <c r="V9" s="646"/>
    </row>
    <row r="10" spans="1:10" s="646" customFormat="1" ht="5.25" hidden="1">
      <c r="A10" s="312"/>
      <c r="B10" s="312"/>
      <c r="E10" s="1196"/>
      <c r="F10" s="1196"/>
      <c r="G10" s="841"/>
      <c r="H10" s="465"/>
      <c r="I10" s="794"/>
      <c r="J10" s="794"/>
    </row>
    <row r="11" spans="1:22" s="159" customFormat="1" ht="18.75" customHeight="1" hidden="1">
      <c r="A11" s="312"/>
      <c r="B11" s="312"/>
      <c r="D11" s="152"/>
      <c r="E11" s="1197" t="s">
        <v>720</v>
      </c>
      <c r="F11" s="1197"/>
      <c r="G11" s="1125" t="s">
        <v>85</v>
      </c>
      <c r="H11" s="467"/>
      <c r="I11" s="166"/>
      <c r="J11" s="152"/>
      <c r="K11" s="153"/>
      <c r="L11" s="152"/>
      <c r="M11" s="152"/>
      <c r="N11" s="153"/>
      <c r="O11" s="153"/>
      <c r="P11" s="152"/>
      <c r="Q11" s="152"/>
      <c r="R11" s="153"/>
      <c r="S11" s="554"/>
      <c r="T11" s="553"/>
      <c r="U11" s="553"/>
      <c r="V11" s="554"/>
    </row>
    <row r="12" spans="1:22" s="469" customFormat="1" ht="18.75" hidden="1">
      <c r="A12" s="312"/>
      <c r="B12" s="312"/>
      <c r="E12" s="1197" t="s">
        <v>721</v>
      </c>
      <c r="F12" s="1197"/>
      <c r="G12" s="1125" t="s">
        <v>85</v>
      </c>
      <c r="H12" s="467"/>
      <c r="I12" s="465"/>
      <c r="J12" s="468"/>
      <c r="K12" s="464"/>
      <c r="L12" s="464"/>
      <c r="M12" s="464"/>
      <c r="N12" s="463"/>
      <c r="O12" s="464"/>
      <c r="P12" s="464"/>
      <c r="Q12" s="464"/>
      <c r="R12" s="463"/>
      <c r="S12" s="645"/>
      <c r="T12" s="645"/>
      <c r="U12" s="645"/>
      <c r="V12" s="644"/>
    </row>
    <row r="13" spans="1:22" s="469" customFormat="1" ht="5.25" customHeight="1" hidden="1">
      <c r="A13" s="312"/>
      <c r="B13" s="312"/>
      <c r="E13" s="1191"/>
      <c r="F13" s="1191"/>
      <c r="G13" s="466"/>
      <c r="H13" s="465"/>
      <c r="I13" s="464"/>
      <c r="J13" s="464"/>
      <c r="K13" s="464"/>
      <c r="L13" s="464"/>
      <c r="M13" s="464"/>
      <c r="N13" s="463"/>
      <c r="O13" s="464"/>
      <c r="P13" s="464"/>
      <c r="Q13" s="464"/>
      <c r="R13" s="463"/>
      <c r="S13" s="645"/>
      <c r="T13" s="645"/>
      <c r="U13" s="645"/>
      <c r="V13" s="644"/>
    </row>
    <row r="14" spans="1:22" s="469" customFormat="1" ht="5.25" customHeight="1" hidden="1">
      <c r="A14" s="312"/>
      <c r="B14" s="312"/>
      <c r="S14" s="646"/>
      <c r="T14" s="646"/>
      <c r="U14" s="646"/>
      <c r="V14" s="646"/>
    </row>
    <row r="15" spans="1:22" s="462" customFormat="1" ht="5.25" customHeight="1" hidden="1">
      <c r="A15" s="471"/>
      <c r="B15" s="471"/>
      <c r="S15" s="643"/>
      <c r="T15" s="643"/>
      <c r="U15" s="643"/>
      <c r="V15" s="643"/>
    </row>
    <row r="16" spans="1:24" s="120" customFormat="1" ht="3" customHeight="1">
      <c r="A16" s="211"/>
      <c r="B16" s="211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154"/>
    </row>
    <row r="17" spans="4:23" ht="27" customHeight="1">
      <c r="D17" s="1185" t="s">
        <v>92</v>
      </c>
      <c r="E17" s="1185" t="s">
        <v>297</v>
      </c>
      <c r="F17" s="1185" t="s">
        <v>80</v>
      </c>
      <c r="G17" s="1185" t="s">
        <v>439</v>
      </c>
      <c r="H17" s="1185" t="s">
        <v>92</v>
      </c>
      <c r="I17" s="1185"/>
      <c r="J17" s="1185" t="s">
        <v>20</v>
      </c>
      <c r="K17" s="1187" t="s">
        <v>479</v>
      </c>
      <c r="L17" s="1187"/>
      <c r="M17" s="1187"/>
      <c r="N17" s="1187"/>
      <c r="O17" s="1187" t="s">
        <v>711</v>
      </c>
      <c r="P17" s="1187"/>
      <c r="Q17" s="1187"/>
      <c r="R17" s="1187"/>
      <c r="S17" s="1187" t="s">
        <v>712</v>
      </c>
      <c r="T17" s="1187"/>
      <c r="U17" s="1187"/>
      <c r="V17" s="1187"/>
      <c r="W17" s="1185" t="s">
        <v>244</v>
      </c>
    </row>
    <row r="18" spans="4:23" ht="30.75" customHeight="1">
      <c r="D18" s="1185"/>
      <c r="E18" s="1185"/>
      <c r="F18" s="1185"/>
      <c r="G18" s="1185"/>
      <c r="H18" s="1185"/>
      <c r="I18" s="1185"/>
      <c r="J18" s="1185"/>
      <c r="K18" s="115" t="s">
        <v>300</v>
      </c>
      <c r="L18" s="1185" t="s">
        <v>92</v>
      </c>
      <c r="M18" s="1185"/>
      <c r="N18" s="115" t="s">
        <v>230</v>
      </c>
      <c r="O18" s="115" t="s">
        <v>300</v>
      </c>
      <c r="P18" s="1185" t="s">
        <v>92</v>
      </c>
      <c r="Q18" s="1185"/>
      <c r="R18" s="115" t="s">
        <v>230</v>
      </c>
      <c r="S18" s="541" t="s">
        <v>300</v>
      </c>
      <c r="T18" s="1185" t="s">
        <v>92</v>
      </c>
      <c r="U18" s="1185"/>
      <c r="V18" s="541" t="s">
        <v>400</v>
      </c>
      <c r="W18" s="1185"/>
    </row>
    <row r="19" spans="1:23" s="406" customFormat="1" ht="12" customHeight="1">
      <c r="A19" s="405"/>
      <c r="B19" s="405"/>
      <c r="D19" s="42" t="s">
        <v>93</v>
      </c>
      <c r="E19" s="42" t="s">
        <v>49</v>
      </c>
      <c r="F19" s="42" t="s">
        <v>50</v>
      </c>
      <c r="G19" s="42" t="s">
        <v>51</v>
      </c>
      <c r="H19" s="1186" t="s">
        <v>68</v>
      </c>
      <c r="I19" s="1186"/>
      <c r="J19" s="42" t="s">
        <v>69</v>
      </c>
      <c r="K19" s="42" t="s">
        <v>183</v>
      </c>
      <c r="L19" s="1186" t="s">
        <v>184</v>
      </c>
      <c r="M19" s="1186"/>
      <c r="N19" s="42" t="s">
        <v>208</v>
      </c>
      <c r="O19" s="42" t="s">
        <v>209</v>
      </c>
      <c r="P19" s="1186" t="s">
        <v>210</v>
      </c>
      <c r="Q19" s="1186"/>
      <c r="R19" s="42" t="s">
        <v>211</v>
      </c>
      <c r="S19" s="526" t="s">
        <v>210</v>
      </c>
      <c r="T19" s="1186" t="s">
        <v>211</v>
      </c>
      <c r="U19" s="1186"/>
      <c r="V19" s="526" t="s">
        <v>212</v>
      </c>
      <c r="W19" s="42" t="s">
        <v>213</v>
      </c>
    </row>
    <row r="20" spans="3:24" ht="14.25" customHeight="1" hidden="1">
      <c r="C20" s="310"/>
      <c r="D20" s="350">
        <v>0</v>
      </c>
      <c r="E20" s="401"/>
      <c r="F20" s="401"/>
      <c r="G20" s="121"/>
      <c r="H20" s="402"/>
      <c r="I20" s="402"/>
      <c r="J20" s="221"/>
      <c r="K20" s="121"/>
      <c r="L20" s="221"/>
      <c r="M20" s="221"/>
      <c r="N20" s="403"/>
      <c r="O20" s="121"/>
      <c r="P20" s="221"/>
      <c r="Q20" s="221"/>
      <c r="R20" s="404"/>
      <c r="S20" s="543"/>
      <c r="T20" s="593"/>
      <c r="U20" s="593"/>
      <c r="V20" s="630"/>
      <c r="W20" s="121"/>
      <c r="X20" s="175"/>
    </row>
    <row r="21" spans="1:23" s="1102" customFormat="1" ht="16.5" customHeight="1">
      <c r="A21" s="749">
        <v>13</v>
      </c>
      <c r="C21" s="310"/>
      <c r="D21" s="1174">
        <v>1</v>
      </c>
      <c r="E21" s="1175" t="s">
        <v>772</v>
      </c>
      <c r="F21" s="1177" t="s">
        <v>3295</v>
      </c>
      <c r="G21" s="1180" t="s">
        <v>85</v>
      </c>
      <c r="H21" s="1174"/>
      <c r="I21" s="1174">
        <v>1</v>
      </c>
      <c r="J21" s="1188" t="s">
        <v>3296</v>
      </c>
      <c r="K21" s="1170" t="s">
        <v>85</v>
      </c>
      <c r="L21" s="1168"/>
      <c r="M21" s="1168" t="s">
        <v>93</v>
      </c>
      <c r="N21" s="1173"/>
      <c r="O21" s="1170" t="s">
        <v>85</v>
      </c>
      <c r="P21" s="1168"/>
      <c r="Q21" s="1168" t="s">
        <v>93</v>
      </c>
      <c r="R21" s="1169"/>
      <c r="S21" s="1170" t="s">
        <v>85</v>
      </c>
      <c r="T21" s="1088"/>
      <c r="U21" s="1088" t="s">
        <v>93</v>
      </c>
      <c r="V21" s="1126"/>
      <c r="W21" s="308"/>
    </row>
    <row r="22" spans="1:23" s="1102" customFormat="1" ht="16.5" customHeight="1">
      <c r="A22" s="749"/>
      <c r="C22" s="748"/>
      <c r="D22" s="1174"/>
      <c r="E22" s="1175"/>
      <c r="F22" s="1178"/>
      <c r="G22" s="1180"/>
      <c r="H22" s="1174"/>
      <c r="I22" s="1174"/>
      <c r="J22" s="1189"/>
      <c r="K22" s="1170"/>
      <c r="L22" s="1168"/>
      <c r="M22" s="1168"/>
      <c r="N22" s="1173"/>
      <c r="O22" s="1170"/>
      <c r="P22" s="1168"/>
      <c r="Q22" s="1168"/>
      <c r="R22" s="1169"/>
      <c r="S22" s="1170"/>
      <c r="T22" s="1090"/>
      <c r="U22" s="745"/>
      <c r="V22" s="746"/>
      <c r="W22" s="747"/>
    </row>
    <row r="23" spans="1:23" s="1102" customFormat="1" ht="16.5" customHeight="1">
      <c r="A23" s="749"/>
      <c r="C23" s="748"/>
      <c r="D23" s="1172"/>
      <c r="E23" s="1176"/>
      <c r="F23" s="1178"/>
      <c r="G23" s="1171"/>
      <c r="H23" s="1172"/>
      <c r="I23" s="1172"/>
      <c r="J23" s="1189"/>
      <c r="K23" s="1171"/>
      <c r="L23" s="1172"/>
      <c r="M23" s="1172"/>
      <c r="N23" s="1169"/>
      <c r="O23" s="1171"/>
      <c r="P23" s="1112"/>
      <c r="Q23" s="745"/>
      <c r="R23" s="746"/>
      <c r="S23" s="742"/>
      <c r="T23" s="742"/>
      <c r="U23" s="742"/>
      <c r="V23" s="742"/>
      <c r="W23" s="747"/>
    </row>
    <row r="24" spans="1:23" s="1102" customFormat="1" ht="15" customHeight="1">
      <c r="A24" s="749"/>
      <c r="C24" s="748"/>
      <c r="D24" s="1172"/>
      <c r="E24" s="1176"/>
      <c r="F24" s="1178"/>
      <c r="G24" s="1171"/>
      <c r="H24" s="1172"/>
      <c r="I24" s="1172"/>
      <c r="J24" s="1190"/>
      <c r="K24" s="1171"/>
      <c r="L24" s="745"/>
      <c r="M24" s="746"/>
      <c r="N24" s="746"/>
      <c r="O24" s="746"/>
      <c r="P24" s="746"/>
      <c r="Q24" s="746"/>
      <c r="R24" s="746"/>
      <c r="S24" s="742"/>
      <c r="T24" s="742"/>
      <c r="U24" s="742"/>
      <c r="V24" s="742"/>
      <c r="W24" s="747"/>
    </row>
    <row r="25" spans="1:23" s="1102" customFormat="1" ht="15" customHeight="1">
      <c r="A25" s="749"/>
      <c r="C25" s="748"/>
      <c r="D25" s="1172"/>
      <c r="E25" s="1176"/>
      <c r="F25" s="1179"/>
      <c r="G25" s="1171"/>
      <c r="H25" s="745"/>
      <c r="I25" s="746"/>
      <c r="J25" s="746"/>
      <c r="K25" s="746"/>
      <c r="L25" s="746"/>
      <c r="M25" s="746"/>
      <c r="N25" s="746"/>
      <c r="O25" s="746"/>
      <c r="P25" s="746"/>
      <c r="Q25" s="746"/>
      <c r="R25" s="746"/>
      <c r="S25" s="742"/>
      <c r="T25" s="742"/>
      <c r="U25" s="742"/>
      <c r="V25" s="742"/>
      <c r="W25" s="747"/>
    </row>
    <row r="26" spans="4:23" ht="16.5" customHeight="1">
      <c r="D26" s="117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542"/>
      <c r="T26" s="542"/>
      <c r="U26" s="542"/>
      <c r="V26" s="542"/>
      <c r="W26" s="119"/>
    </row>
    <row r="27" ht="3" customHeight="1"/>
    <row r="28" ht="11.25" customHeight="1" hidden="1"/>
    <row r="29" ht="0.75" customHeight="1"/>
    <row r="30" ht="23.25" customHeight="1"/>
    <row r="31" ht="3" customHeight="1"/>
    <row r="32" spans="5:23" ht="16.5" customHeight="1">
      <c r="E32" s="1181" t="s">
        <v>737</v>
      </c>
      <c r="F32" s="1181"/>
      <c r="G32" s="1181"/>
      <c r="H32" s="1181"/>
      <c r="I32" s="1181"/>
      <c r="J32" s="1181"/>
      <c r="K32" s="1181"/>
      <c r="L32" s="1181"/>
      <c r="M32" s="1181"/>
      <c r="N32" s="1181"/>
      <c r="O32" s="1181"/>
      <c r="P32" s="1181"/>
      <c r="Q32" s="1181"/>
      <c r="R32" s="1181"/>
      <c r="S32" s="1181"/>
      <c r="T32" s="1181"/>
      <c r="U32" s="1181"/>
      <c r="V32" s="1181"/>
      <c r="W32" s="1181"/>
    </row>
    <row r="33" spans="5:23" ht="36.75" customHeight="1">
      <c r="E33" s="1182" t="s">
        <v>739</v>
      </c>
      <c r="F33" s="1183"/>
      <c r="G33" s="1183"/>
      <c r="H33" s="1183"/>
      <c r="I33" s="1183"/>
      <c r="J33" s="1183"/>
      <c r="K33" s="1183"/>
      <c r="L33" s="1183"/>
      <c r="M33" s="1183"/>
      <c r="N33" s="1183"/>
      <c r="O33" s="1183"/>
      <c r="P33" s="1183"/>
      <c r="Q33" s="1183"/>
      <c r="R33" s="1183"/>
      <c r="S33" s="1183"/>
      <c r="T33" s="1183"/>
      <c r="U33" s="1183"/>
      <c r="V33" s="1183"/>
      <c r="W33" s="1183"/>
    </row>
    <row r="34" spans="5:23" ht="16.5" customHeight="1">
      <c r="E34" s="1182" t="s">
        <v>740</v>
      </c>
      <c r="F34" s="1183"/>
      <c r="G34" s="1183"/>
      <c r="H34" s="1183"/>
      <c r="I34" s="1183"/>
      <c r="J34" s="1183"/>
      <c r="K34" s="1183"/>
      <c r="L34" s="1183"/>
      <c r="M34" s="1183"/>
      <c r="N34" s="1183"/>
      <c r="O34" s="1183"/>
      <c r="P34" s="1183"/>
      <c r="Q34" s="1183"/>
      <c r="R34" s="1183"/>
      <c r="S34" s="1183"/>
      <c r="T34" s="1183"/>
      <c r="U34" s="1183"/>
      <c r="V34" s="1183"/>
      <c r="W34" s="1183"/>
    </row>
    <row r="35" spans="5:23" ht="27" customHeight="1">
      <c r="E35" s="1182" t="s">
        <v>741</v>
      </c>
      <c r="F35" s="1183"/>
      <c r="G35" s="1183"/>
      <c r="H35" s="1183"/>
      <c r="I35" s="1183"/>
      <c r="J35" s="1183"/>
      <c r="K35" s="1183"/>
      <c r="L35" s="1183"/>
      <c r="M35" s="1183"/>
      <c r="N35" s="1183"/>
      <c r="O35" s="1183"/>
      <c r="P35" s="1183"/>
      <c r="Q35" s="1183"/>
      <c r="R35" s="1183"/>
      <c r="S35" s="1183"/>
      <c r="T35" s="1183"/>
      <c r="U35" s="1183"/>
      <c r="V35" s="1183"/>
      <c r="W35" s="1183"/>
    </row>
    <row r="36" spans="5:23" ht="16.5" customHeight="1">
      <c r="E36" s="1182" t="s">
        <v>742</v>
      </c>
      <c r="F36" s="1183"/>
      <c r="G36" s="1183"/>
      <c r="H36" s="1183"/>
      <c r="I36" s="1183"/>
      <c r="J36" s="1183"/>
      <c r="K36" s="1183"/>
      <c r="L36" s="1183"/>
      <c r="M36" s="1183"/>
      <c r="N36" s="1183"/>
      <c r="O36" s="1183"/>
      <c r="P36" s="1183"/>
      <c r="Q36" s="1183"/>
      <c r="R36" s="1183"/>
      <c r="S36" s="1183"/>
      <c r="T36" s="1183"/>
      <c r="U36" s="1183"/>
      <c r="V36" s="1183"/>
      <c r="W36" s="1183"/>
    </row>
    <row r="37" spans="5:23" ht="15" customHeight="1">
      <c r="E37" s="793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</row>
    <row r="38" spans="5:23" ht="15" customHeight="1">
      <c r="E38" s="1181" t="s">
        <v>738</v>
      </c>
      <c r="F38" s="1181"/>
      <c r="G38" s="1181"/>
      <c r="H38" s="1181"/>
      <c r="I38" s="1181"/>
      <c r="J38" s="1181"/>
      <c r="K38" s="1181"/>
      <c r="L38" s="1181"/>
      <c r="M38" s="1181"/>
      <c r="N38" s="1181"/>
      <c r="O38" s="1181"/>
      <c r="P38" s="1181"/>
      <c r="Q38" s="1181"/>
      <c r="R38" s="1181"/>
      <c r="S38" s="1181"/>
      <c r="T38" s="1181"/>
      <c r="U38" s="1181"/>
      <c r="V38" s="1181"/>
      <c r="W38" s="1181"/>
    </row>
    <row r="39" spans="5:23" ht="16.5" customHeight="1">
      <c r="E39" s="1182" t="s">
        <v>743</v>
      </c>
      <c r="F39" s="1183"/>
      <c r="G39" s="1183"/>
      <c r="H39" s="1183"/>
      <c r="I39" s="1183"/>
      <c r="J39" s="1183"/>
      <c r="K39" s="1183"/>
      <c r="L39" s="1183"/>
      <c r="M39" s="1183"/>
      <c r="N39" s="1183"/>
      <c r="O39" s="1183"/>
      <c r="P39" s="1183"/>
      <c r="Q39" s="1183"/>
      <c r="R39" s="1183"/>
      <c r="S39" s="1183"/>
      <c r="T39" s="1183"/>
      <c r="U39" s="1183"/>
      <c r="V39" s="1183"/>
      <c r="W39" s="1183"/>
    </row>
    <row r="40" spans="5:23" ht="16.5" customHeight="1">
      <c r="E40" s="1182" t="s">
        <v>744</v>
      </c>
      <c r="F40" s="1183"/>
      <c r="G40" s="1183"/>
      <c r="H40" s="1183"/>
      <c r="I40" s="1183"/>
      <c r="J40" s="1183"/>
      <c r="K40" s="1183"/>
      <c r="L40" s="1183"/>
      <c r="M40" s="1183"/>
      <c r="N40" s="1183"/>
      <c r="O40" s="1183"/>
      <c r="P40" s="1183"/>
      <c r="Q40" s="1183"/>
      <c r="R40" s="1183"/>
      <c r="S40" s="1183"/>
      <c r="T40" s="1183"/>
      <c r="U40" s="1183"/>
      <c r="V40" s="1183"/>
      <c r="W40" s="1183"/>
    </row>
  </sheetData>
  <sheetProtection password="FA9C" sheet="1" objects="1" scenarios="1" formatColumns="0" formatRows="0"/>
  <mergeCells count="53"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G7:J7"/>
    <mergeCell ref="G17:G18"/>
    <mergeCell ref="H17:I18"/>
    <mergeCell ref="G8:J8"/>
    <mergeCell ref="J17:J18"/>
    <mergeCell ref="H19:I19"/>
    <mergeCell ref="L19:M19"/>
    <mergeCell ref="E36:W36"/>
    <mergeCell ref="P19:Q19"/>
    <mergeCell ref="W17:W18"/>
    <mergeCell ref="O17:R17"/>
    <mergeCell ref="K17:N17"/>
    <mergeCell ref="T19:U19"/>
    <mergeCell ref="S17:V17"/>
    <mergeCell ref="T18:U18"/>
    <mergeCell ref="L18:M18"/>
    <mergeCell ref="P18:Q18"/>
    <mergeCell ref="I21:I24"/>
    <mergeCell ref="J21:J24"/>
    <mergeCell ref="E38:W38"/>
    <mergeCell ref="E39:W39"/>
    <mergeCell ref="E40:W40"/>
    <mergeCell ref="E32:W32"/>
    <mergeCell ref="E33:W33"/>
    <mergeCell ref="E34:W34"/>
    <mergeCell ref="E35:W35"/>
    <mergeCell ref="D21:D25"/>
    <mergeCell ref="E21:E25"/>
    <mergeCell ref="F21:F25"/>
    <mergeCell ref="G21:G25"/>
    <mergeCell ref="H21:H24"/>
    <mergeCell ref="P21:P22"/>
    <mergeCell ref="Q21:Q22"/>
    <mergeCell ref="R21:R22"/>
    <mergeCell ref="S21:S22"/>
    <mergeCell ref="K21:K24"/>
    <mergeCell ref="L21:L23"/>
    <mergeCell ref="M21:M23"/>
    <mergeCell ref="N21:N23"/>
    <mergeCell ref="O21:O23"/>
  </mergeCells>
  <dataValidations count="5">
    <dataValidation allowBlank="1" showInputMessage="1" showErrorMessage="1" prompt="Для выбора выполните двойной щелчок левой клавиши мыши по соответствующей ячейке." sqref="G10:G12 G21:G22 K21:K22 O21:O22 S21:S22"/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21:N23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type="textLength" operator="lessThanOrEqual" allowBlank="1" showInputMessage="1" showErrorMessage="1" errorTitle="Ошибка" error="Допускается ввод не более 900 символов!" sqref="V21:W21 R21:R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3"/>
    </row>
  </sheetData>
  <sheetProtection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4" customWidth="1"/>
  </cols>
  <sheetData>
    <row r="1" ht="11.25">
      <c r="A1" s="1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3"/>
    </row>
  </sheetData>
  <sheetProtection formatColumns="0" formatRows="0"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3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3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3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3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N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592" hidden="1" customWidth="1"/>
    <col min="2" max="4" width="3.7109375" style="586" hidden="1" customWidth="1"/>
    <col min="5" max="5" width="3.7109375" style="531" customWidth="1"/>
    <col min="6" max="6" width="9.7109375" style="524" customWidth="1"/>
    <col min="7" max="7" width="37.7109375" style="524" customWidth="1"/>
    <col min="8" max="8" width="66.8515625" style="524" customWidth="1"/>
    <col min="9" max="9" width="115.7109375" style="524" customWidth="1"/>
    <col min="10" max="11" width="10.57421875" style="586" customWidth="1"/>
    <col min="12" max="12" width="11.140625" style="586" customWidth="1"/>
    <col min="13" max="14" width="10.57421875" style="586" customWidth="1"/>
    <col min="15" max="16384" width="10.57421875" style="524" customWidth="1"/>
  </cols>
  <sheetData>
    <row r="1" ht="3" customHeight="1">
      <c r="A1" s="592" t="s">
        <v>93</v>
      </c>
    </row>
    <row r="2" spans="6:9" ht="22.5">
      <c r="F2" s="1199" t="s">
        <v>491</v>
      </c>
      <c r="G2" s="1200"/>
      <c r="H2" s="1201"/>
      <c r="I2" s="641"/>
    </row>
    <row r="3" ht="3" customHeight="1"/>
    <row r="4" spans="1:14" s="571" customFormat="1" ht="11.25">
      <c r="A4" s="591"/>
      <c r="B4" s="591"/>
      <c r="C4" s="591"/>
      <c r="D4" s="591"/>
      <c r="F4" s="1153" t="s">
        <v>454</v>
      </c>
      <c r="G4" s="1153"/>
      <c r="H4" s="1153"/>
      <c r="I4" s="1202" t="s">
        <v>455</v>
      </c>
      <c r="J4" s="591"/>
      <c r="K4" s="591"/>
      <c r="L4" s="591"/>
      <c r="M4" s="591"/>
      <c r="N4" s="591"/>
    </row>
    <row r="5" spans="1:14" s="571" customFormat="1" ht="11.25" customHeight="1">
      <c r="A5" s="591"/>
      <c r="B5" s="591"/>
      <c r="C5" s="591"/>
      <c r="D5" s="591"/>
      <c r="F5" s="607" t="s">
        <v>92</v>
      </c>
      <c r="G5" s="619" t="s">
        <v>457</v>
      </c>
      <c r="H5" s="606" t="s">
        <v>442</v>
      </c>
      <c r="I5" s="1202"/>
      <c r="J5" s="591"/>
      <c r="K5" s="591"/>
      <c r="L5" s="591"/>
      <c r="M5" s="591"/>
      <c r="N5" s="591"/>
    </row>
    <row r="6" spans="1:14" s="571" customFormat="1" ht="12" customHeight="1">
      <c r="A6" s="591"/>
      <c r="B6" s="591"/>
      <c r="C6" s="591"/>
      <c r="D6" s="591"/>
      <c r="F6" s="608" t="s">
        <v>93</v>
      </c>
      <c r="G6" s="610">
        <v>2</v>
      </c>
      <c r="H6" s="611">
        <v>3</v>
      </c>
      <c r="I6" s="609">
        <v>4</v>
      </c>
      <c r="J6" s="591">
        <v>4</v>
      </c>
      <c r="K6" s="591"/>
      <c r="L6" s="591"/>
      <c r="M6" s="591"/>
      <c r="N6" s="591"/>
    </row>
    <row r="7" spans="1:14" s="571" customFormat="1" ht="18.75">
      <c r="A7" s="591"/>
      <c r="B7" s="591"/>
      <c r="C7" s="591"/>
      <c r="D7" s="591"/>
      <c r="F7" s="617">
        <v>1</v>
      </c>
      <c r="G7" s="633" t="s">
        <v>492</v>
      </c>
      <c r="H7" s="605" t="str">
        <f>IF(dateCh="","",dateCh)</f>
        <v>10.12.2019</v>
      </c>
      <c r="I7" s="582" t="s">
        <v>493</v>
      </c>
      <c r="J7" s="616"/>
      <c r="K7" s="591"/>
      <c r="L7" s="591"/>
      <c r="M7" s="591"/>
      <c r="N7" s="591"/>
    </row>
    <row r="8" spans="1:14" s="571" customFormat="1" ht="45">
      <c r="A8" s="1203">
        <v>1</v>
      </c>
      <c r="B8" s="591"/>
      <c r="C8" s="591"/>
      <c r="D8" s="591"/>
      <c r="F8" s="617" t="str">
        <f>"2."&amp;mergeValue(A8)</f>
        <v>2.1</v>
      </c>
      <c r="G8" s="633" t="s">
        <v>494</v>
      </c>
      <c r="H8" s="605"/>
      <c r="I8" s="582" t="s">
        <v>591</v>
      </c>
      <c r="J8" s="616"/>
      <c r="K8" s="591"/>
      <c r="L8" s="591"/>
      <c r="M8" s="591"/>
      <c r="N8" s="591"/>
    </row>
    <row r="9" spans="1:14" s="571" customFormat="1" ht="22.5">
      <c r="A9" s="1203"/>
      <c r="B9" s="591"/>
      <c r="C9" s="591"/>
      <c r="D9" s="591"/>
      <c r="F9" s="617" t="str">
        <f>"3."&amp;mergeValue(A9)</f>
        <v>3.1</v>
      </c>
      <c r="G9" s="633" t="s">
        <v>495</v>
      </c>
      <c r="H9" s="605"/>
      <c r="I9" s="582" t="s">
        <v>589</v>
      </c>
      <c r="J9" s="616"/>
      <c r="K9" s="591"/>
      <c r="L9" s="591"/>
      <c r="M9" s="591"/>
      <c r="N9" s="591"/>
    </row>
    <row r="10" spans="1:14" s="571" customFormat="1" ht="22.5">
      <c r="A10" s="1203"/>
      <c r="B10" s="591"/>
      <c r="C10" s="591"/>
      <c r="D10" s="591"/>
      <c r="F10" s="617" t="str">
        <f>"4."&amp;mergeValue(A10)</f>
        <v>4.1</v>
      </c>
      <c r="G10" s="633" t="s">
        <v>496</v>
      </c>
      <c r="H10" s="606" t="s">
        <v>458</v>
      </c>
      <c r="I10" s="582"/>
      <c r="J10" s="616"/>
      <c r="K10" s="591"/>
      <c r="L10" s="591"/>
      <c r="M10" s="591"/>
      <c r="N10" s="591"/>
    </row>
    <row r="11" spans="1:14" s="571" customFormat="1" ht="18.75">
      <c r="A11" s="1203"/>
      <c r="B11" s="1203">
        <v>1</v>
      </c>
      <c r="C11" s="624"/>
      <c r="D11" s="624"/>
      <c r="F11" s="617" t="str">
        <f>"4."&amp;mergeValue(A11)&amp;"."&amp;mergeValue(B11)</f>
        <v>4.1.1</v>
      </c>
      <c r="G11" s="612" t="s">
        <v>593</v>
      </c>
      <c r="H11" s="605" t="str">
        <f>IF(region_name="","",region_name)</f>
        <v>Нижегородская область</v>
      </c>
      <c r="I11" s="582" t="s">
        <v>499</v>
      </c>
      <c r="J11" s="616"/>
      <c r="K11" s="591"/>
      <c r="L11" s="591"/>
      <c r="M11" s="591"/>
      <c r="N11" s="591"/>
    </row>
    <row r="12" spans="1:14" s="571" customFormat="1" ht="22.5">
      <c r="A12" s="1203"/>
      <c r="B12" s="1203"/>
      <c r="C12" s="1203">
        <v>1</v>
      </c>
      <c r="D12" s="624"/>
      <c r="F12" s="617" t="str">
        <f>"4."&amp;mergeValue(A12)&amp;"."&amp;mergeValue(B12)&amp;"."&amp;mergeValue(C12)</f>
        <v>4.1.1.1</v>
      </c>
      <c r="G12" s="623" t="s">
        <v>497</v>
      </c>
      <c r="H12" s="605"/>
      <c r="I12" s="582" t="s">
        <v>500</v>
      </c>
      <c r="J12" s="616"/>
      <c r="K12" s="591"/>
      <c r="L12" s="591"/>
      <c r="M12" s="591"/>
      <c r="N12" s="591"/>
    </row>
    <row r="13" spans="1:14" s="571" customFormat="1" ht="39" customHeight="1">
      <c r="A13" s="1203"/>
      <c r="B13" s="1203"/>
      <c r="C13" s="1203"/>
      <c r="D13" s="624">
        <v>1</v>
      </c>
      <c r="F13" s="617" t="str">
        <f>"4."&amp;mergeValue(A13)&amp;"."&amp;mergeValue(B13)&amp;"."&amp;mergeValue(C13)&amp;"."&amp;mergeValue(D13)</f>
        <v>4.1.1.1.1</v>
      </c>
      <c r="G13" s="634" t="s">
        <v>498</v>
      </c>
      <c r="H13" s="605"/>
      <c r="I13" s="1204" t="s">
        <v>592</v>
      </c>
      <c r="J13" s="616"/>
      <c r="K13" s="591"/>
      <c r="L13" s="591"/>
      <c r="M13" s="591"/>
      <c r="N13" s="591"/>
    </row>
    <row r="14" spans="1:14" s="571" customFormat="1" ht="18.75">
      <c r="A14" s="1203"/>
      <c r="B14" s="1203"/>
      <c r="C14" s="1203"/>
      <c r="D14" s="624"/>
      <c r="F14" s="620"/>
      <c r="G14" s="551" t="s">
        <v>4</v>
      </c>
      <c r="H14" s="625"/>
      <c r="I14" s="1204"/>
      <c r="J14" s="616"/>
      <c r="K14" s="591"/>
      <c r="L14" s="591"/>
      <c r="M14" s="591"/>
      <c r="N14" s="591"/>
    </row>
    <row r="15" spans="1:14" s="571" customFormat="1" ht="18.75">
      <c r="A15" s="1203"/>
      <c r="B15" s="1203"/>
      <c r="C15" s="624"/>
      <c r="D15" s="624"/>
      <c r="F15" s="635"/>
      <c r="G15" s="578" t="s">
        <v>403</v>
      </c>
      <c r="H15" s="636"/>
      <c r="I15" s="637"/>
      <c r="J15" s="616"/>
      <c r="K15" s="591"/>
      <c r="L15" s="591"/>
      <c r="M15" s="591"/>
      <c r="N15" s="591"/>
    </row>
    <row r="16" spans="1:14" s="571" customFormat="1" ht="18.75">
      <c r="A16" s="1203"/>
      <c r="B16" s="591"/>
      <c r="C16" s="591"/>
      <c r="D16" s="591"/>
      <c r="F16" s="620"/>
      <c r="G16" s="559" t="s">
        <v>506</v>
      </c>
      <c r="H16" s="621"/>
      <c r="I16" s="622"/>
      <c r="J16" s="616"/>
      <c r="K16" s="591"/>
      <c r="L16" s="591"/>
      <c r="M16" s="591"/>
      <c r="N16" s="591"/>
    </row>
    <row r="17" spans="1:14" s="571" customFormat="1" ht="18.75">
      <c r="A17" s="591"/>
      <c r="B17" s="591"/>
      <c r="C17" s="591"/>
      <c r="D17" s="591"/>
      <c r="F17" s="620"/>
      <c r="G17" s="566" t="s">
        <v>505</v>
      </c>
      <c r="H17" s="621"/>
      <c r="I17" s="622"/>
      <c r="J17" s="616"/>
      <c r="K17" s="591"/>
      <c r="L17" s="591"/>
      <c r="M17" s="591"/>
      <c r="N17" s="591"/>
    </row>
    <row r="18" spans="1:14" s="614" customFormat="1" ht="3" customHeight="1">
      <c r="A18" s="615"/>
      <c r="B18" s="615"/>
      <c r="C18" s="615"/>
      <c r="D18" s="615"/>
      <c r="F18" s="626"/>
      <c r="G18" s="627"/>
      <c r="H18" s="628"/>
      <c r="I18" s="629"/>
      <c r="J18" s="615"/>
      <c r="K18" s="615"/>
      <c r="L18" s="615"/>
      <c r="M18" s="615"/>
      <c r="N18" s="615"/>
    </row>
    <row r="19" spans="1:14" s="614" customFormat="1" ht="15" customHeight="1">
      <c r="A19" s="615"/>
      <c r="B19" s="615"/>
      <c r="C19" s="615"/>
      <c r="D19" s="615"/>
      <c r="F19" s="613"/>
      <c r="G19" s="1198" t="s">
        <v>594</v>
      </c>
      <c r="H19" s="1198"/>
      <c r="I19" s="595"/>
      <c r="J19" s="615"/>
      <c r="K19" s="615"/>
      <c r="L19" s="615"/>
      <c r="M19" s="615"/>
      <c r="N19" s="61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B11:B15"/>
    <mergeCell ref="C12:C14"/>
    <mergeCell ref="I13:I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1:AB34"/>
  <sheetViews>
    <sheetView showGridLines="0" zoomScalePageLayoutView="0" workbookViewId="0" topLeftCell="I4">
      <selection activeCell="A1" sqref="A1"/>
    </sheetView>
  </sheetViews>
  <sheetFormatPr defaultColWidth="10.57421875" defaultRowHeight="11.25"/>
  <cols>
    <col min="1" max="6" width="10.57421875" style="586" hidden="1" customWidth="1"/>
    <col min="7" max="8" width="9.140625" style="592" hidden="1" customWidth="1"/>
    <col min="9" max="9" width="3.7109375" style="532" customWidth="1"/>
    <col min="10" max="11" width="3.7109375" style="531" customWidth="1"/>
    <col min="12" max="12" width="12.7109375" style="524" customWidth="1"/>
    <col min="13" max="13" width="44.7109375" style="524" customWidth="1"/>
    <col min="14" max="14" width="1.7109375" style="524" hidden="1" customWidth="1"/>
    <col min="15" max="15" width="29.7109375" style="524" hidden="1" customWidth="1"/>
    <col min="16" max="17" width="23.7109375" style="524" hidden="1" customWidth="1"/>
    <col min="18" max="18" width="11.7109375" style="524" customWidth="1"/>
    <col min="19" max="19" width="3.7109375" style="524" customWidth="1"/>
    <col min="20" max="20" width="11.7109375" style="524" customWidth="1"/>
    <col min="21" max="21" width="8.57421875" style="524" hidden="1" customWidth="1"/>
    <col min="22" max="22" width="4.7109375" style="524" customWidth="1"/>
    <col min="23" max="23" width="115.7109375" style="524" customWidth="1"/>
    <col min="24" max="25" width="10.57421875" style="586" customWidth="1"/>
    <col min="26" max="26" width="11.140625" style="586" customWidth="1"/>
    <col min="27" max="28" width="10.57421875" style="586" customWidth="1"/>
    <col min="29" max="16384" width="10.57421875" style="524" customWidth="1"/>
  </cols>
  <sheetData>
    <row r="1" spans="17:18" ht="14.25" hidden="1">
      <c r="Q1" s="584"/>
      <c r="R1" s="584"/>
    </row>
    <row r="2" ht="14.25" hidden="1">
      <c r="U2" s="584"/>
    </row>
    <row r="3" ht="14.25" hidden="1"/>
    <row r="4" spans="10:21" ht="3" customHeight="1">
      <c r="J4" s="530"/>
      <c r="K4" s="530"/>
      <c r="L4" s="525"/>
      <c r="M4" s="525"/>
      <c r="N4" s="525"/>
      <c r="O4" s="533"/>
      <c r="P4" s="533"/>
      <c r="Q4" s="533"/>
      <c r="R4" s="533"/>
      <c r="S4" s="533"/>
      <c r="T4" s="533"/>
      <c r="U4" s="533"/>
    </row>
    <row r="5" spans="10:21" ht="22.5" customHeight="1">
      <c r="J5" s="530"/>
      <c r="K5" s="530"/>
      <c r="L5" s="1231" t="s">
        <v>632</v>
      </c>
      <c r="M5" s="1231"/>
      <c r="N5" s="1231"/>
      <c r="O5" s="1231"/>
      <c r="P5" s="1231"/>
      <c r="Q5" s="1231"/>
      <c r="R5" s="1231"/>
      <c r="S5" s="1231"/>
      <c r="T5" s="1231"/>
      <c r="U5" s="665"/>
    </row>
    <row r="6" spans="10:22" ht="3" customHeight="1">
      <c r="J6" s="530"/>
      <c r="K6" s="530"/>
      <c r="L6" s="525"/>
      <c r="M6" s="525"/>
      <c r="N6" s="525"/>
      <c r="O6" s="529"/>
      <c r="P6" s="529"/>
      <c r="Q6" s="529"/>
      <c r="R6" s="529"/>
      <c r="S6" s="529"/>
      <c r="T6" s="529"/>
      <c r="U6" s="529"/>
      <c r="V6" s="533"/>
    </row>
    <row r="7" spans="1:28" s="571" customFormat="1" ht="22.5">
      <c r="A7" s="591"/>
      <c r="B7" s="591"/>
      <c r="C7" s="591"/>
      <c r="D7" s="591"/>
      <c r="E7" s="591"/>
      <c r="F7" s="591"/>
      <c r="G7" s="591"/>
      <c r="H7" s="591"/>
      <c r="L7" s="500"/>
      <c r="M7" s="618" t="s">
        <v>502</v>
      </c>
      <c r="N7" s="667"/>
      <c r="O7" s="1208" t="str">
        <f>IF(NameOrPr_ch="",IF(NameOrPr="","",NameOrPr),NameOrPr_ch)</f>
        <v>Региональная служба по тарифам Нижегородской области</v>
      </c>
      <c r="P7" s="1208"/>
      <c r="Q7" s="1208"/>
      <c r="R7" s="1208"/>
      <c r="S7" s="1208"/>
      <c r="T7" s="1208"/>
      <c r="U7" s="583"/>
      <c r="V7" s="583"/>
      <c r="W7" s="520"/>
      <c r="X7" s="591"/>
      <c r="Y7" s="591"/>
      <c r="Z7" s="591"/>
      <c r="AA7" s="591"/>
      <c r="AB7" s="591"/>
    </row>
    <row r="8" spans="1:28" s="571" customFormat="1" ht="18.75">
      <c r="A8" s="591"/>
      <c r="B8" s="591"/>
      <c r="C8" s="591"/>
      <c r="D8" s="591"/>
      <c r="E8" s="591"/>
      <c r="F8" s="591"/>
      <c r="G8" s="591"/>
      <c r="H8" s="591"/>
      <c r="L8" s="500"/>
      <c r="M8" s="618" t="s">
        <v>597</v>
      </c>
      <c r="N8" s="667"/>
      <c r="O8" s="1208" t="str">
        <f>IF(datePr_ch="",IF(datePr="","",datePr),datePr_ch)</f>
        <v>21.11.2019</v>
      </c>
      <c r="P8" s="1208"/>
      <c r="Q8" s="1208"/>
      <c r="R8" s="1208"/>
      <c r="S8" s="1208"/>
      <c r="T8" s="1208"/>
      <c r="U8" s="583"/>
      <c r="V8" s="583"/>
      <c r="W8" s="520"/>
      <c r="X8" s="591"/>
      <c r="Y8" s="591"/>
      <c r="Z8" s="591"/>
      <c r="AA8" s="591"/>
      <c r="AB8" s="591"/>
    </row>
    <row r="9" spans="1:28" s="571" customFormat="1" ht="18.75">
      <c r="A9" s="591"/>
      <c r="B9" s="591"/>
      <c r="C9" s="591"/>
      <c r="D9" s="591"/>
      <c r="E9" s="591"/>
      <c r="F9" s="591"/>
      <c r="G9" s="591"/>
      <c r="H9" s="591"/>
      <c r="L9" s="553"/>
      <c r="M9" s="618" t="s">
        <v>596</v>
      </c>
      <c r="N9" s="667"/>
      <c r="O9" s="1208" t="str">
        <f>IF(numberPr_ch="",IF(numberPr="","",numberPr),numberPr_ch)</f>
        <v>53/45</v>
      </c>
      <c r="P9" s="1208"/>
      <c r="Q9" s="1208"/>
      <c r="R9" s="1208"/>
      <c r="S9" s="1208"/>
      <c r="T9" s="1208"/>
      <c r="U9" s="583"/>
      <c r="V9" s="583"/>
      <c r="W9" s="520"/>
      <c r="X9" s="591"/>
      <c r="Y9" s="591"/>
      <c r="Z9" s="591"/>
      <c r="AA9" s="591"/>
      <c r="AB9" s="591"/>
    </row>
    <row r="10" spans="1:28" s="571" customFormat="1" ht="18.75">
      <c r="A10" s="591"/>
      <c r="B10" s="591"/>
      <c r="C10" s="591"/>
      <c r="D10" s="591"/>
      <c r="E10" s="591"/>
      <c r="F10" s="591"/>
      <c r="G10" s="591"/>
      <c r="H10" s="591"/>
      <c r="L10" s="553"/>
      <c r="M10" s="618" t="s">
        <v>501</v>
      </c>
      <c r="N10" s="667"/>
      <c r="O10" s="1208" t="str">
        <f>IF(IstPub_ch="",IF(IstPub="","",IstPub),IstPub_ch)</f>
        <v>www.rstno.ru</v>
      </c>
      <c r="P10" s="1208"/>
      <c r="Q10" s="1208"/>
      <c r="R10" s="1208"/>
      <c r="S10" s="1208"/>
      <c r="T10" s="1208"/>
      <c r="U10" s="583"/>
      <c r="V10" s="583"/>
      <c r="W10" s="520"/>
      <c r="X10" s="591"/>
      <c r="Y10" s="591"/>
      <c r="Z10" s="591"/>
      <c r="AA10" s="591"/>
      <c r="AB10" s="591"/>
    </row>
    <row r="11" spans="1:28" s="571" customFormat="1" ht="11.25" hidden="1">
      <c r="A11" s="591"/>
      <c r="B11" s="591"/>
      <c r="C11" s="591"/>
      <c r="D11" s="591"/>
      <c r="E11" s="591"/>
      <c r="F11" s="591"/>
      <c r="G11" s="591"/>
      <c r="H11" s="591"/>
      <c r="L11" s="1232"/>
      <c r="M11" s="1232"/>
      <c r="N11" s="567"/>
      <c r="O11" s="583"/>
      <c r="P11" s="583"/>
      <c r="Q11" s="583"/>
      <c r="R11" s="583"/>
      <c r="S11" s="583"/>
      <c r="T11" s="583"/>
      <c r="U11" s="589" t="s">
        <v>373</v>
      </c>
      <c r="X11" s="591"/>
      <c r="Y11" s="591"/>
      <c r="Z11" s="591"/>
      <c r="AA11" s="591"/>
      <c r="AB11" s="591"/>
    </row>
    <row r="12" spans="10:21" ht="14.25">
      <c r="J12" s="530"/>
      <c r="K12" s="530"/>
      <c r="L12" s="525"/>
      <c r="M12" s="525"/>
      <c r="N12" s="503"/>
      <c r="O12" s="1209"/>
      <c r="P12" s="1209"/>
      <c r="Q12" s="1209"/>
      <c r="R12" s="1209"/>
      <c r="S12" s="1209"/>
      <c r="T12" s="1209"/>
      <c r="U12" s="1209"/>
    </row>
    <row r="13" spans="10:23" ht="14.25">
      <c r="J13" s="530"/>
      <c r="K13" s="530"/>
      <c r="L13" s="1153" t="s">
        <v>454</v>
      </c>
      <c r="M13" s="1153"/>
      <c r="N13" s="1153"/>
      <c r="O13" s="1153"/>
      <c r="P13" s="1153"/>
      <c r="Q13" s="1153"/>
      <c r="R13" s="1153"/>
      <c r="S13" s="1153"/>
      <c r="T13" s="1153"/>
      <c r="U13" s="1153"/>
      <c r="V13" s="1153"/>
      <c r="W13" s="1153" t="s">
        <v>455</v>
      </c>
    </row>
    <row r="14" spans="10:23" ht="14.25" customHeight="1">
      <c r="J14" s="530"/>
      <c r="K14" s="530"/>
      <c r="L14" s="1215" t="s">
        <v>92</v>
      </c>
      <c r="M14" s="1215" t="s">
        <v>640</v>
      </c>
      <c r="N14" s="662"/>
      <c r="O14" s="1216" t="s">
        <v>642</v>
      </c>
      <c r="P14" s="1217"/>
      <c r="Q14" s="1217"/>
      <c r="R14" s="1217"/>
      <c r="S14" s="1217"/>
      <c r="T14" s="1218"/>
      <c r="U14" s="1226" t="s">
        <v>341</v>
      </c>
      <c r="V14" s="1212" t="s">
        <v>275</v>
      </c>
      <c r="W14" s="1153"/>
    </row>
    <row r="15" spans="10:23" ht="14.25" customHeight="1">
      <c r="J15" s="530"/>
      <c r="K15" s="530"/>
      <c r="L15" s="1215"/>
      <c r="M15" s="1215"/>
      <c r="N15" s="663"/>
      <c r="O15" s="1221" t="s">
        <v>606</v>
      </c>
      <c r="P15" s="1219" t="s">
        <v>271</v>
      </c>
      <c r="Q15" s="1220"/>
      <c r="R15" s="1223" t="s">
        <v>655</v>
      </c>
      <c r="S15" s="1224"/>
      <c r="T15" s="1225"/>
      <c r="U15" s="1227"/>
      <c r="V15" s="1213"/>
      <c r="W15" s="1153"/>
    </row>
    <row r="16" spans="10:23" ht="33.75" customHeight="1">
      <c r="J16" s="530"/>
      <c r="K16" s="530"/>
      <c r="L16" s="1215"/>
      <c r="M16" s="1215"/>
      <c r="N16" s="664"/>
      <c r="O16" s="1222"/>
      <c r="P16" s="536" t="s">
        <v>607</v>
      </c>
      <c r="Q16" s="536" t="s">
        <v>6</v>
      </c>
      <c r="R16" s="537" t="s">
        <v>274</v>
      </c>
      <c r="S16" s="1210" t="s">
        <v>273</v>
      </c>
      <c r="T16" s="1211"/>
      <c r="U16" s="1228"/>
      <c r="V16" s="1214"/>
      <c r="W16" s="1153"/>
    </row>
    <row r="17" spans="10:23" ht="14.25">
      <c r="J17" s="530"/>
      <c r="K17" s="570">
        <v>1</v>
      </c>
      <c r="L17" s="648" t="s">
        <v>93</v>
      </c>
      <c r="M17" s="648" t="s">
        <v>49</v>
      </c>
      <c r="N17" s="650" t="str">
        <f ca="1">OFFSET(N17,0,-1)</f>
        <v>2</v>
      </c>
      <c r="O17" s="649">
        <f ca="1">OFFSET(O17,0,-1)+1</f>
        <v>3</v>
      </c>
      <c r="P17" s="649">
        <f ca="1">OFFSET(P17,0,-1)+1</f>
        <v>4</v>
      </c>
      <c r="Q17" s="649">
        <f ca="1">OFFSET(Q17,0,-1)+1</f>
        <v>5</v>
      </c>
      <c r="R17" s="649">
        <f ca="1">OFFSET(R17,0,-1)+1</f>
        <v>6</v>
      </c>
      <c r="S17" s="1233">
        <f ca="1">OFFSET(S17,0,-1)+1</f>
        <v>7</v>
      </c>
      <c r="T17" s="1233"/>
      <c r="U17" s="649">
        <f ca="1">OFFSET(U17,0,-2)+1</f>
        <v>8</v>
      </c>
      <c r="V17" s="650">
        <f ca="1">OFFSET(V17,0,-1)</f>
        <v>8</v>
      </c>
      <c r="W17" s="649">
        <f ca="1">OFFSET(W17,0,-1)+1</f>
        <v>9</v>
      </c>
    </row>
    <row r="18" spans="1:28" ht="22.5">
      <c r="A18" s="1234">
        <v>1</v>
      </c>
      <c r="B18" s="848"/>
      <c r="C18" s="848"/>
      <c r="D18" s="848"/>
      <c r="E18" s="849"/>
      <c r="F18" s="850"/>
      <c r="G18" s="850"/>
      <c r="H18" s="850"/>
      <c r="I18" s="851"/>
      <c r="J18" s="846"/>
      <c r="K18" s="853"/>
      <c r="L18" s="594">
        <f>mergeValue(A18)</f>
        <v>1</v>
      </c>
      <c r="M18" s="642" t="s">
        <v>20</v>
      </c>
      <c r="N18" s="647"/>
      <c r="O18" s="1235"/>
      <c r="P18" s="1235"/>
      <c r="Q18" s="1235"/>
      <c r="R18" s="1235"/>
      <c r="S18" s="1235"/>
      <c r="T18" s="1235"/>
      <c r="U18" s="1235"/>
      <c r="V18" s="1235"/>
      <c r="W18" s="631" t="s">
        <v>476</v>
      </c>
      <c r="Y18" s="590"/>
      <c r="Z18" s="590" t="str">
        <f aca="true" t="shared" si="0" ref="Z18:Z31">IF(M18="","",M18)</f>
        <v>Наименование тарифа</v>
      </c>
      <c r="AA18" s="590"/>
      <c r="AB18" s="590"/>
    </row>
    <row r="19" spans="1:28" ht="22.5">
      <c r="A19" s="1234"/>
      <c r="B19" s="1234">
        <v>1</v>
      </c>
      <c r="C19" s="848"/>
      <c r="D19" s="848"/>
      <c r="E19" s="850"/>
      <c r="F19" s="850"/>
      <c r="G19" s="850"/>
      <c r="H19" s="850"/>
      <c r="I19" s="845"/>
      <c r="J19" s="844"/>
      <c r="K19" s="847"/>
      <c r="L19" s="594" t="str">
        <f>mergeValue(A19)&amp;"."&amp;mergeValue(B19)</f>
        <v>1.1</v>
      </c>
      <c r="M19" s="547" t="s">
        <v>16</v>
      </c>
      <c r="N19" s="647"/>
      <c r="O19" s="1235"/>
      <c r="P19" s="1235"/>
      <c r="Q19" s="1235"/>
      <c r="R19" s="1235"/>
      <c r="S19" s="1235"/>
      <c r="T19" s="1235"/>
      <c r="U19" s="1235"/>
      <c r="V19" s="1235"/>
      <c r="W19" s="631" t="s">
        <v>477</v>
      </c>
      <c r="Y19" s="590"/>
      <c r="Z19" s="590" t="str">
        <f t="shared" si="0"/>
        <v>Территория действия тарифа</v>
      </c>
      <c r="AA19" s="590"/>
      <c r="AB19" s="590"/>
    </row>
    <row r="20" spans="1:28" ht="22.5">
      <c r="A20" s="1234"/>
      <c r="B20" s="1234"/>
      <c r="C20" s="1234">
        <v>1</v>
      </c>
      <c r="D20" s="848"/>
      <c r="E20" s="850"/>
      <c r="F20" s="850"/>
      <c r="G20" s="850"/>
      <c r="H20" s="850"/>
      <c r="I20" s="852"/>
      <c r="J20" s="844"/>
      <c r="K20" s="847"/>
      <c r="L20" s="594" t="str">
        <f>mergeValue(A20)&amp;"."&amp;mergeValue(B20)&amp;"."&amp;mergeValue(C20)</f>
        <v>1.1.1</v>
      </c>
      <c r="M20" s="548" t="s">
        <v>7</v>
      </c>
      <c r="N20" s="647"/>
      <c r="O20" s="1235"/>
      <c r="P20" s="1235"/>
      <c r="Q20" s="1235"/>
      <c r="R20" s="1235"/>
      <c r="S20" s="1235"/>
      <c r="T20" s="1235"/>
      <c r="U20" s="1235"/>
      <c r="V20" s="1235"/>
      <c r="W20" s="631" t="s">
        <v>634</v>
      </c>
      <c r="Y20" s="590"/>
      <c r="Z20" s="590" t="str">
        <f t="shared" si="0"/>
        <v>Наименование системы теплоснабжения </v>
      </c>
      <c r="AA20" s="590"/>
      <c r="AB20" s="590"/>
    </row>
    <row r="21" spans="1:28" ht="22.5">
      <c r="A21" s="1234"/>
      <c r="B21" s="1234"/>
      <c r="C21" s="1234"/>
      <c r="D21" s="1234">
        <v>1</v>
      </c>
      <c r="E21" s="850"/>
      <c r="F21" s="850"/>
      <c r="G21" s="850"/>
      <c r="H21" s="850"/>
      <c r="I21" s="852"/>
      <c r="J21" s="844"/>
      <c r="K21" s="847"/>
      <c r="L21" s="594" t="str">
        <f>mergeValue(A21)&amp;"."&amp;mergeValue(B21)&amp;"."&amp;mergeValue(C21)&amp;"."&amp;mergeValue(D21)</f>
        <v>1.1.1.1</v>
      </c>
      <c r="M21" s="549" t="s">
        <v>22</v>
      </c>
      <c r="N21" s="647"/>
      <c r="O21" s="1235"/>
      <c r="P21" s="1235"/>
      <c r="Q21" s="1235"/>
      <c r="R21" s="1235"/>
      <c r="S21" s="1235"/>
      <c r="T21" s="1235"/>
      <c r="U21" s="1235"/>
      <c r="V21" s="1235"/>
      <c r="W21" s="631" t="s">
        <v>635</v>
      </c>
      <c r="Y21" s="590"/>
      <c r="Z21" s="590" t="str">
        <f t="shared" si="0"/>
        <v>Источник тепловой энергии  </v>
      </c>
      <c r="AA21" s="590"/>
      <c r="AB21" s="590"/>
    </row>
    <row r="22" spans="1:28" ht="101.25">
      <c r="A22" s="1234"/>
      <c r="B22" s="1234"/>
      <c r="C22" s="1234"/>
      <c r="D22" s="1234"/>
      <c r="E22" s="1234">
        <v>1</v>
      </c>
      <c r="F22" s="850"/>
      <c r="G22" s="850"/>
      <c r="H22" s="848">
        <v>1</v>
      </c>
      <c r="I22" s="1234">
        <v>1</v>
      </c>
      <c r="J22" s="850"/>
      <c r="K22" s="855"/>
      <c r="L22" s="594" t="str">
        <f>mergeValue(A22)&amp;"."&amp;mergeValue(B22)&amp;"."&amp;mergeValue(C22)&amp;"."&amp;mergeValue(D22)&amp;"."&amp;mergeValue(E22)</f>
        <v>1.1.1.1.1</v>
      </c>
      <c r="M22" s="555" t="s">
        <v>9</v>
      </c>
      <c r="N22" s="647"/>
      <c r="O22" s="1236"/>
      <c r="P22" s="1236"/>
      <c r="Q22" s="1236"/>
      <c r="R22" s="1236"/>
      <c r="S22" s="1236"/>
      <c r="T22" s="1236"/>
      <c r="U22" s="1236"/>
      <c r="V22" s="1236"/>
      <c r="W22" s="631" t="s">
        <v>639</v>
      </c>
      <c r="Y22" s="590"/>
      <c r="Z22" s="590" t="str">
        <f t="shared" si="0"/>
        <v>Схема подключения теплопотребляющей установки к коллектору источника тепловой энергии</v>
      </c>
      <c r="AA22" s="590"/>
      <c r="AB22" s="590"/>
    </row>
    <row r="23" spans="1:28" ht="90">
      <c r="A23" s="1234"/>
      <c r="B23" s="1234"/>
      <c r="C23" s="1234"/>
      <c r="D23" s="1234"/>
      <c r="E23" s="1234"/>
      <c r="F23" s="1234">
        <v>1</v>
      </c>
      <c r="G23" s="848"/>
      <c r="H23" s="848"/>
      <c r="I23" s="1234"/>
      <c r="J23" s="1234">
        <v>1</v>
      </c>
      <c r="K23" s="856"/>
      <c r="L23" s="594" t="str">
        <f>mergeValue(A23)&amp;"."&amp;mergeValue(B23)&amp;"."&amp;mergeValue(C23)&amp;"."&amp;mergeValue(D23)&amp;"."&amp;mergeValue(E23)&amp;"."&amp;mergeValue(F23)</f>
        <v>1.1.1.1.1.1</v>
      </c>
      <c r="M23" s="556" t="s">
        <v>10</v>
      </c>
      <c r="N23" s="647"/>
      <c r="O23" s="1237"/>
      <c r="P23" s="1238"/>
      <c r="Q23" s="1238"/>
      <c r="R23" s="1238"/>
      <c r="S23" s="1238"/>
      <c r="T23" s="1238"/>
      <c r="U23" s="1238"/>
      <c r="V23" s="1239"/>
      <c r="W23" s="631" t="s">
        <v>637</v>
      </c>
      <c r="Y23" s="590"/>
      <c r="Z23" s="590" t="str">
        <f t="shared" si="0"/>
        <v>Группа потребителей</v>
      </c>
      <c r="AA23" s="590"/>
      <c r="AB23" s="590"/>
    </row>
    <row r="24" spans="1:28" ht="189" customHeight="1">
      <c r="A24" s="1234"/>
      <c r="B24" s="1234"/>
      <c r="C24" s="1234"/>
      <c r="D24" s="1234"/>
      <c r="E24" s="1234"/>
      <c r="F24" s="1234"/>
      <c r="G24" s="848">
        <v>1</v>
      </c>
      <c r="H24" s="848"/>
      <c r="I24" s="1234"/>
      <c r="J24" s="1234"/>
      <c r="K24" s="856">
        <v>1</v>
      </c>
      <c r="L24" s="594" t="str">
        <f>mergeValue(A24)&amp;"."&amp;mergeValue(B24)&amp;"."&amp;mergeValue(C24)&amp;"."&amp;mergeValue(D24)&amp;"."&amp;mergeValue(E24)&amp;"."&amp;mergeValue(F24)&amp;"."&amp;mergeValue(G24)</f>
        <v>1.1.1.1.1.1.1</v>
      </c>
      <c r="M24" s="1070"/>
      <c r="N24" s="647"/>
      <c r="O24" s="563"/>
      <c r="P24" s="563"/>
      <c r="Q24" s="1095"/>
      <c r="R24" s="1229"/>
      <c r="S24" s="1230" t="s">
        <v>84</v>
      </c>
      <c r="T24" s="1229"/>
      <c r="U24" s="1230" t="s">
        <v>85</v>
      </c>
      <c r="V24" s="563"/>
      <c r="W24" s="1205" t="s">
        <v>656</v>
      </c>
      <c r="X24" s="586">
        <f>strCheckDate(O25:V25)</f>
      </c>
      <c r="Y24" s="590"/>
      <c r="Z24" s="590">
        <f t="shared" si="0"/>
      </c>
      <c r="AA24" s="590"/>
      <c r="AB24" s="590"/>
    </row>
    <row r="25" spans="1:28" ht="11.25" customHeight="1" hidden="1">
      <c r="A25" s="1234"/>
      <c r="B25" s="1234"/>
      <c r="C25" s="1234"/>
      <c r="D25" s="1234"/>
      <c r="E25" s="1234"/>
      <c r="F25" s="1234"/>
      <c r="G25" s="848"/>
      <c r="H25" s="848"/>
      <c r="I25" s="1234"/>
      <c r="J25" s="1234"/>
      <c r="K25" s="856"/>
      <c r="L25" s="601"/>
      <c r="M25" s="647"/>
      <c r="N25" s="647"/>
      <c r="O25" s="563"/>
      <c r="P25" s="563"/>
      <c r="Q25" s="585" t="str">
        <f>R24&amp;"-"&amp;T24</f>
        <v>-</v>
      </c>
      <c r="R25" s="1229"/>
      <c r="S25" s="1230"/>
      <c r="T25" s="1229"/>
      <c r="U25" s="1230"/>
      <c r="V25" s="563"/>
      <c r="W25" s="1206"/>
      <c r="Y25" s="590"/>
      <c r="Z25" s="590">
        <f t="shared" si="0"/>
      </c>
      <c r="AA25" s="590"/>
      <c r="AB25" s="590"/>
    </row>
    <row r="26" spans="1:28" ht="15" customHeight="1">
      <c r="A26" s="1234"/>
      <c r="B26" s="1234"/>
      <c r="C26" s="1234"/>
      <c r="D26" s="1234"/>
      <c r="E26" s="1234"/>
      <c r="F26" s="1234"/>
      <c r="G26" s="850"/>
      <c r="H26" s="848"/>
      <c r="I26" s="1234"/>
      <c r="J26" s="1234"/>
      <c r="K26" s="855"/>
      <c r="L26" s="539"/>
      <c r="M26" s="558" t="s">
        <v>25</v>
      </c>
      <c r="N26" s="565"/>
      <c r="O26" s="565"/>
      <c r="P26" s="565"/>
      <c r="Q26" s="565"/>
      <c r="R26" s="565"/>
      <c r="S26" s="565"/>
      <c r="T26" s="565"/>
      <c r="U26" s="565"/>
      <c r="V26" s="561"/>
      <c r="W26" s="1207"/>
      <c r="Y26" s="590"/>
      <c r="Z26" s="590" t="str">
        <f t="shared" si="0"/>
        <v>Добавить вид теплоносителя (параметры теплоносителя)</v>
      </c>
      <c r="AA26" s="590"/>
      <c r="AB26" s="590"/>
    </row>
    <row r="27" spans="1:28" ht="15" customHeight="1">
      <c r="A27" s="1234"/>
      <c r="B27" s="1234"/>
      <c r="C27" s="1234"/>
      <c r="D27" s="1234"/>
      <c r="E27" s="1234"/>
      <c r="F27" s="850"/>
      <c r="G27" s="850"/>
      <c r="H27" s="848"/>
      <c r="I27" s="1234"/>
      <c r="J27" s="850"/>
      <c r="K27" s="855"/>
      <c r="L27" s="539"/>
      <c r="M27" s="557" t="s">
        <v>11</v>
      </c>
      <c r="N27" s="565"/>
      <c r="O27" s="565"/>
      <c r="P27" s="565"/>
      <c r="Q27" s="565"/>
      <c r="R27" s="565"/>
      <c r="S27" s="565"/>
      <c r="T27" s="565"/>
      <c r="U27" s="564"/>
      <c r="V27" s="565"/>
      <c r="W27" s="666"/>
      <c r="Y27" s="590"/>
      <c r="Z27" s="590" t="str">
        <f t="shared" si="0"/>
        <v>Добавить группу потребителей</v>
      </c>
      <c r="AA27" s="590"/>
      <c r="AB27" s="590"/>
    </row>
    <row r="28" spans="1:28" ht="15" customHeight="1">
      <c r="A28" s="1234"/>
      <c r="B28" s="1234"/>
      <c r="C28" s="1234"/>
      <c r="D28" s="1234"/>
      <c r="E28" s="854"/>
      <c r="F28" s="850"/>
      <c r="G28" s="850"/>
      <c r="H28" s="850"/>
      <c r="I28" s="846"/>
      <c r="J28" s="843"/>
      <c r="K28" s="853"/>
      <c r="L28" s="539"/>
      <c r="M28" s="552" t="s">
        <v>12</v>
      </c>
      <c r="N28" s="565"/>
      <c r="O28" s="565"/>
      <c r="P28" s="565"/>
      <c r="Q28" s="565"/>
      <c r="R28" s="565"/>
      <c r="S28" s="565"/>
      <c r="T28" s="565"/>
      <c r="U28" s="564"/>
      <c r="V28" s="565"/>
      <c r="W28" s="666"/>
      <c r="Y28" s="590"/>
      <c r="Z28" s="590" t="str">
        <f t="shared" si="0"/>
        <v>Добавить схему подключения</v>
      </c>
      <c r="AA28" s="590"/>
      <c r="AB28" s="590"/>
    </row>
    <row r="29" spans="1:28" ht="15" customHeight="1">
      <c r="A29" s="1234"/>
      <c r="B29" s="1234"/>
      <c r="C29" s="1234"/>
      <c r="D29" s="854"/>
      <c r="E29" s="854"/>
      <c r="F29" s="850"/>
      <c r="G29" s="850"/>
      <c r="H29" s="850"/>
      <c r="I29" s="846"/>
      <c r="J29" s="843"/>
      <c r="K29" s="853"/>
      <c r="L29" s="539"/>
      <c r="M29" s="551" t="s">
        <v>17</v>
      </c>
      <c r="N29" s="565"/>
      <c r="O29" s="565"/>
      <c r="P29" s="565"/>
      <c r="Q29" s="565"/>
      <c r="R29" s="565"/>
      <c r="S29" s="565"/>
      <c r="T29" s="565"/>
      <c r="U29" s="564"/>
      <c r="V29" s="565"/>
      <c r="W29" s="666"/>
      <c r="Y29" s="590"/>
      <c r="Z29" s="590" t="str">
        <f t="shared" si="0"/>
        <v>Добавить источник тепловой энергии</v>
      </c>
      <c r="AA29" s="590"/>
      <c r="AB29" s="590"/>
    </row>
    <row r="30" spans="1:28" ht="15" customHeight="1">
      <c r="A30" s="1234"/>
      <c r="B30" s="1234"/>
      <c r="C30" s="854"/>
      <c r="D30" s="854"/>
      <c r="E30" s="854"/>
      <c r="F30" s="854"/>
      <c r="G30" s="859"/>
      <c r="H30" s="846"/>
      <c r="I30" s="857"/>
      <c r="J30" s="843"/>
      <c r="K30" s="858"/>
      <c r="L30" s="539"/>
      <c r="M30" s="550" t="s">
        <v>18</v>
      </c>
      <c r="N30" s="565"/>
      <c r="O30" s="565"/>
      <c r="P30" s="565"/>
      <c r="Q30" s="565"/>
      <c r="R30" s="565"/>
      <c r="S30" s="565"/>
      <c r="T30" s="565"/>
      <c r="U30" s="564"/>
      <c r="V30" s="565"/>
      <c r="W30" s="666"/>
      <c r="Y30" s="590"/>
      <c r="Z30" s="590" t="str">
        <f t="shared" si="0"/>
        <v>Добавить наименование системы теплоснабжения</v>
      </c>
      <c r="AA30" s="590"/>
      <c r="AB30" s="590"/>
    </row>
    <row r="31" spans="1:28" ht="15" customHeight="1">
      <c r="A31" s="1234"/>
      <c r="B31" s="854"/>
      <c r="C31" s="854"/>
      <c r="D31" s="854"/>
      <c r="E31" s="854"/>
      <c r="F31" s="854"/>
      <c r="G31" s="859"/>
      <c r="H31" s="846"/>
      <c r="I31" s="846"/>
      <c r="J31" s="843"/>
      <c r="K31" s="853"/>
      <c r="L31" s="539"/>
      <c r="M31" s="559" t="s">
        <v>19</v>
      </c>
      <c r="N31" s="565"/>
      <c r="O31" s="565"/>
      <c r="P31" s="565"/>
      <c r="Q31" s="565"/>
      <c r="R31" s="565"/>
      <c r="S31" s="565"/>
      <c r="T31" s="565"/>
      <c r="U31" s="564"/>
      <c r="V31" s="565"/>
      <c r="W31" s="666"/>
      <c r="Y31" s="590"/>
      <c r="Z31" s="590" t="str">
        <f t="shared" si="0"/>
        <v>Добавить территорию действия тарифа</v>
      </c>
      <c r="AA31" s="590"/>
      <c r="AB31" s="590"/>
    </row>
    <row r="32" spans="1:28" s="523" customFormat="1" ht="15" customHeight="1">
      <c r="A32" s="842"/>
      <c r="B32" s="842"/>
      <c r="C32" s="842"/>
      <c r="D32" s="842"/>
      <c r="E32" s="842"/>
      <c r="F32" s="842"/>
      <c r="G32" s="842"/>
      <c r="H32" s="842"/>
      <c r="I32" s="842"/>
      <c r="J32" s="842"/>
      <c r="K32" s="842"/>
      <c r="L32" s="493"/>
      <c r="M32" s="566" t="s">
        <v>309</v>
      </c>
      <c r="N32" s="565"/>
      <c r="O32" s="565"/>
      <c r="P32" s="565"/>
      <c r="Q32" s="565"/>
      <c r="R32" s="565"/>
      <c r="S32" s="565"/>
      <c r="T32" s="565"/>
      <c r="U32" s="564"/>
      <c r="V32" s="565"/>
      <c r="W32" s="666"/>
      <c r="X32" s="588"/>
      <c r="Y32" s="588"/>
      <c r="Z32" s="588"/>
      <c r="AA32" s="588"/>
      <c r="AB32" s="588"/>
    </row>
    <row r="33" spans="1:28" ht="11.25">
      <c r="A33" s="524"/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X33" s="524"/>
      <c r="Y33" s="524"/>
      <c r="Z33" s="524"/>
      <c r="AA33" s="524"/>
      <c r="AB33" s="524"/>
    </row>
    <row r="34" spans="12:23" ht="89.25" customHeight="1">
      <c r="L34" s="1">
        <v>1</v>
      </c>
      <c r="M34" s="1198" t="s">
        <v>633</v>
      </c>
      <c r="N34" s="1198"/>
      <c r="O34" s="1198"/>
      <c r="P34" s="1198"/>
      <c r="Q34" s="1198"/>
      <c r="R34" s="1198"/>
      <c r="S34" s="1198"/>
      <c r="T34" s="1198"/>
      <c r="U34" s="1198"/>
      <c r="V34" s="1198"/>
      <c r="W34" s="1198"/>
    </row>
  </sheetData>
  <sheetProtection password="FA9C" sheet="1" objects="1" scenarios="1" formatColumns="0" formatRows="0"/>
  <mergeCells count="39">
    <mergeCell ref="I22:I27"/>
    <mergeCell ref="J23:J26"/>
    <mergeCell ref="A18:A31"/>
    <mergeCell ref="O18:V18"/>
    <mergeCell ref="B19:B30"/>
    <mergeCell ref="O19:V19"/>
    <mergeCell ref="C20:C29"/>
    <mergeCell ref="O20:V20"/>
    <mergeCell ref="D21:D28"/>
    <mergeCell ref="O21:V21"/>
    <mergeCell ref="E22:E27"/>
    <mergeCell ref="O22:V22"/>
    <mergeCell ref="F23:F26"/>
    <mergeCell ref="O23:V23"/>
    <mergeCell ref="R24:R25"/>
    <mergeCell ref="S24:S25"/>
    <mergeCell ref="R15:T15"/>
    <mergeCell ref="U14:U16"/>
    <mergeCell ref="T24:T25"/>
    <mergeCell ref="U24:U25"/>
    <mergeCell ref="L5:T5"/>
    <mergeCell ref="L11:M11"/>
    <mergeCell ref="S17:T17"/>
    <mergeCell ref="M34:W34"/>
    <mergeCell ref="W24:W26"/>
    <mergeCell ref="O7:T7"/>
    <mergeCell ref="O8:T8"/>
    <mergeCell ref="O9:T9"/>
    <mergeCell ref="O10:T10"/>
    <mergeCell ref="O12:U12"/>
    <mergeCell ref="W13:W16"/>
    <mergeCell ref="S16:T16"/>
    <mergeCell ref="V14:V16"/>
    <mergeCell ref="L13:V13"/>
    <mergeCell ref="L14:L16"/>
    <mergeCell ref="M14:M16"/>
    <mergeCell ref="O14:T14"/>
    <mergeCell ref="P15:Q15"/>
    <mergeCell ref="O15:O16"/>
  </mergeCells>
  <dataValidations count="6">
    <dataValidation allowBlank="1" promptTitle="checkPeriodRange" sqref="Q25"/>
    <dataValidation type="list" allowBlank="1" showInputMessage="1" showErrorMessage="1" errorTitle="Ошибка" error="Выберите значение из списка" sqref="O22">
      <formula1>kind_of_scheme_in</formula1>
    </dataValidation>
    <dataValidation type="list" allowBlank="1" showInputMessage="1" showErrorMessage="1" errorTitle="Ошибка" error="Выберите значение из списка" sqref="M24">
      <formula1>kind_of_heat_transfer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24 R24"/>
    <dataValidation allowBlank="1" showInputMessage="1" showErrorMessage="1" prompt="Для выбора выполните двойной щелчок левой клавиши мыши по соответствующей ячейке." sqref="U24 S24"/>
    <dataValidation type="list" allowBlank="1" showInputMessage="1" showErrorMessage="1" prompt="Выберите значение из списка" errorTitle="Ошибка" error="Выберите значение из списка" sqref="O23:V23">
      <formula1>kind_of_cons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Информация, подлежащая раскрытию организациями сферы теплоснабжения (цены и тарифы)</dc:title>
  <dc:subject>Информация, подлежащая раскрытию организациями сферы теплоснабжения (цены и тарифы)</dc:subject>
  <dc:creator>--</dc:creator>
  <cp:keywords/>
  <dc:description/>
  <cp:lastModifiedBy>Амбаров Михаил Игоревич</cp:lastModifiedBy>
  <cp:lastPrinted>2013-08-29T08:11:20Z</cp:lastPrinted>
  <dcterms:created xsi:type="dcterms:W3CDTF">2004-05-21T07:18:45Z</dcterms:created>
  <dcterms:modified xsi:type="dcterms:W3CDTF">2019-12-16T12:35:53Z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